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lh\ALH-Kueche\Documents\Gerhard\Bezirk\"/>
    </mc:Choice>
  </mc:AlternateContent>
  <bookViews>
    <workbookView xWindow="-120" yWindow="-120" windowWidth="29040" windowHeight="15720"/>
  </bookViews>
  <sheets>
    <sheet name="Vorlage" sheetId="4" r:id="rId1"/>
  </sheets>
  <definedNames>
    <definedName name="_xlnm._FilterDatabase" localSheetId="0" hidden="1">Vorlage!$S$43:$AA$43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0" i="4" l="1"/>
  <c r="C141" i="4"/>
  <c r="C142" i="4"/>
  <c r="C143" i="4"/>
  <c r="C144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F144" i="4"/>
  <c r="G144" i="4" s="1"/>
  <c r="F143" i="4"/>
  <c r="G143" i="4" s="1"/>
  <c r="F142" i="4"/>
  <c r="G142" i="4" s="1"/>
  <c r="F141" i="4"/>
  <c r="G141" i="4" s="1"/>
  <c r="F140" i="4"/>
  <c r="G140" i="4"/>
  <c r="F97" i="4"/>
  <c r="G97" i="4" s="1"/>
  <c r="F98" i="4"/>
  <c r="G98" i="4" s="1"/>
  <c r="F99" i="4"/>
  <c r="G99" i="4"/>
  <c r="F100" i="4"/>
  <c r="G100" i="4"/>
  <c r="F101" i="4"/>
  <c r="G101" i="4"/>
  <c r="F102" i="4"/>
  <c r="G102" i="4"/>
  <c r="F103" i="4"/>
  <c r="G103" i="4"/>
  <c r="F104" i="4"/>
  <c r="G104" i="4"/>
  <c r="F105" i="4"/>
  <c r="G105" i="4"/>
  <c r="F106" i="4"/>
  <c r="G106" i="4"/>
  <c r="F107" i="4"/>
  <c r="G107" i="4"/>
  <c r="F108" i="4"/>
  <c r="G108" i="4"/>
  <c r="F109" i="4"/>
  <c r="G109" i="4"/>
  <c r="F110" i="4"/>
  <c r="G110" i="4"/>
  <c r="F111" i="4"/>
  <c r="G111" i="4"/>
  <c r="F112" i="4"/>
  <c r="G112" i="4"/>
  <c r="F113" i="4"/>
  <c r="G113" i="4"/>
  <c r="F114" i="4"/>
  <c r="G114" i="4"/>
  <c r="F115" i="4"/>
  <c r="G115" i="4"/>
  <c r="F116" i="4"/>
  <c r="G116" i="4"/>
  <c r="F117" i="4"/>
  <c r="G117" i="4"/>
  <c r="F118" i="4"/>
  <c r="G118" i="4"/>
  <c r="F119" i="4"/>
  <c r="G119" i="4"/>
  <c r="F120" i="4"/>
  <c r="G120" i="4"/>
  <c r="F121" i="4"/>
  <c r="G121" i="4"/>
  <c r="F122" i="4"/>
  <c r="G122" i="4"/>
  <c r="F123" i="4"/>
  <c r="G123" i="4"/>
  <c r="F124" i="4"/>
  <c r="G124" i="4" s="1"/>
  <c r="F125" i="4"/>
  <c r="G125" i="4" s="1"/>
  <c r="F126" i="4"/>
  <c r="G126" i="4"/>
  <c r="F127" i="4"/>
  <c r="G127" i="4"/>
  <c r="F128" i="4"/>
  <c r="G128" i="4"/>
  <c r="F129" i="4"/>
  <c r="G129" i="4" s="1"/>
  <c r="F130" i="4"/>
  <c r="G130" i="4" s="1"/>
  <c r="F131" i="4"/>
  <c r="G131" i="4"/>
  <c r="F132" i="4"/>
  <c r="G132" i="4"/>
  <c r="F133" i="4"/>
  <c r="G133" i="4"/>
  <c r="F134" i="4"/>
  <c r="G134" i="4"/>
  <c r="F135" i="4"/>
  <c r="G135" i="4"/>
  <c r="F136" i="4"/>
  <c r="G136" i="4"/>
  <c r="F137" i="4"/>
  <c r="G137" i="4"/>
  <c r="F138" i="4"/>
  <c r="G138" i="4"/>
  <c r="F139" i="4"/>
  <c r="G139" i="4"/>
  <c r="C45" i="4" l="1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44" i="4"/>
  <c r="F47" i="4"/>
  <c r="G47" i="4" s="1"/>
  <c r="F82" i="4"/>
  <c r="G82" i="4" s="1"/>
  <c r="F83" i="4"/>
  <c r="G83" i="4" s="1"/>
  <c r="F85" i="4"/>
  <c r="G85" i="4" s="1"/>
  <c r="F86" i="4"/>
  <c r="F60" i="4"/>
  <c r="G60" i="4" s="1"/>
  <c r="F79" i="4"/>
  <c r="G79" i="4" s="1"/>
  <c r="F73" i="4"/>
  <c r="G73" i="4" s="1"/>
  <c r="F74" i="4"/>
  <c r="G74" i="4" s="1"/>
  <c r="F62" i="4"/>
  <c r="G62" i="4" s="1"/>
  <c r="F61" i="4"/>
  <c r="G61" i="4" s="1"/>
  <c r="F87" i="4"/>
  <c r="G87" i="4" s="1"/>
  <c r="F46" i="4"/>
  <c r="G46" i="4" s="1"/>
  <c r="F49" i="4"/>
  <c r="G49" i="4" s="1"/>
  <c r="F72" i="4"/>
  <c r="G72" i="4" s="1"/>
  <c r="F45" i="4"/>
  <c r="G45" i="4" s="1"/>
  <c r="F70" i="4"/>
  <c r="G70" i="4" s="1"/>
  <c r="F88" i="4"/>
  <c r="G88" i="4" s="1"/>
  <c r="F48" i="4"/>
  <c r="G48" i="4" s="1"/>
  <c r="F51" i="4"/>
  <c r="G51" i="4" s="1"/>
  <c r="F44" i="4"/>
  <c r="G44" i="4" s="1"/>
  <c r="F66" i="4"/>
  <c r="G66" i="4" s="1"/>
  <c r="F94" i="4"/>
  <c r="G94" i="4" s="1"/>
  <c r="F96" i="4"/>
  <c r="G96" i="4" s="1"/>
  <c r="F89" i="4"/>
  <c r="G89" i="4" s="1"/>
  <c r="F59" i="4"/>
  <c r="G59" i="4" s="1"/>
  <c r="F75" i="4"/>
  <c r="G75" i="4" s="1"/>
  <c r="F63" i="4"/>
  <c r="G63" i="4" s="1"/>
  <c r="F52" i="4"/>
  <c r="G52" i="4" s="1"/>
  <c r="F56" i="4"/>
  <c r="G56" i="4" s="1"/>
  <c r="F90" i="4"/>
  <c r="G90" i="4" s="1"/>
  <c r="F53" i="4"/>
  <c r="G53" i="4" s="1"/>
  <c r="F91" i="4"/>
  <c r="G91" i="4" s="1"/>
  <c r="F54" i="4"/>
  <c r="G54" i="4" s="1"/>
  <c r="F64" i="4"/>
  <c r="G64" i="4" s="1"/>
  <c r="F68" i="4"/>
  <c r="G68" i="4" s="1"/>
  <c r="F71" i="4"/>
  <c r="G71" i="4" s="1"/>
  <c r="F67" i="4"/>
  <c r="G67" i="4" s="1"/>
  <c r="F50" i="4"/>
  <c r="G50" i="4" s="1"/>
  <c r="F92" i="4"/>
  <c r="G92" i="4" s="1"/>
  <c r="F57" i="4"/>
  <c r="G57" i="4" s="1"/>
  <c r="F81" i="4"/>
  <c r="G81" i="4" s="1"/>
  <c r="F76" i="4"/>
  <c r="G76" i="4" s="1"/>
  <c r="F55" i="4"/>
  <c r="G55" i="4" s="1"/>
  <c r="F80" i="4"/>
  <c r="G80" i="4" s="1"/>
  <c r="F77" i="4"/>
  <c r="G77" i="4" s="1"/>
  <c r="F78" i="4"/>
  <c r="G78" i="4" s="1"/>
  <c r="F65" i="4"/>
  <c r="G65" i="4" s="1"/>
  <c r="F95" i="4"/>
  <c r="G95" i="4" s="1"/>
  <c r="F69" i="4"/>
  <c r="G69" i="4" s="1"/>
  <c r="F93" i="4"/>
  <c r="G93" i="4" s="1"/>
  <c r="F58" i="4"/>
  <c r="G58" i="4" s="1"/>
  <c r="F84" i="4"/>
  <c r="G84" i="4" s="1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G86" i="4"/>
  <c r="D84" i="4"/>
  <c r="D47" i="4"/>
  <c r="D82" i="4"/>
  <c r="D83" i="4"/>
  <c r="D85" i="4"/>
  <c r="D86" i="4"/>
  <c r="D60" i="4"/>
  <c r="D79" i="4"/>
  <c r="D73" i="4"/>
  <c r="D74" i="4"/>
  <c r="D62" i="4"/>
  <c r="D61" i="4"/>
  <c r="D87" i="4"/>
  <c r="D46" i="4"/>
  <c r="D49" i="4"/>
  <c r="D72" i="4"/>
  <c r="D45" i="4"/>
  <c r="D70" i="4"/>
  <c r="D88" i="4"/>
  <c r="D48" i="4"/>
  <c r="D51" i="4"/>
  <c r="D44" i="4"/>
  <c r="D66" i="4"/>
  <c r="D94" i="4"/>
  <c r="D96" i="4"/>
  <c r="D89" i="4"/>
  <c r="D59" i="4"/>
  <c r="D75" i="4"/>
  <c r="D63" i="4"/>
  <c r="D52" i="4"/>
  <c r="D56" i="4"/>
  <c r="D90" i="4"/>
  <c r="D53" i="4"/>
  <c r="D91" i="4"/>
  <c r="D54" i="4"/>
  <c r="D64" i="4"/>
  <c r="D68" i="4"/>
  <c r="D71" i="4"/>
  <c r="D67" i="4"/>
  <c r="D50" i="4"/>
  <c r="D92" i="4"/>
  <c r="D57" i="4"/>
  <c r="D81" i="4"/>
  <c r="D76" i="4"/>
  <c r="D55" i="4"/>
  <c r="D80" i="4"/>
  <c r="D77" i="4"/>
  <c r="D78" i="4"/>
  <c r="D65" i="4"/>
  <c r="D95" i="4"/>
  <c r="D69" i="4"/>
  <c r="D93" i="4"/>
  <c r="D58" i="4"/>
  <c r="Q25" i="4"/>
  <c r="P25" i="4"/>
  <c r="O25" i="4"/>
  <c r="N25" i="4"/>
  <c r="H25" i="4"/>
  <c r="G25" i="4"/>
  <c r="F25" i="4"/>
  <c r="E25" i="4"/>
  <c r="M24" i="4"/>
  <c r="M22" i="4"/>
  <c r="M23" i="4" s="1"/>
  <c r="L22" i="4" s="1"/>
  <c r="I22" i="4"/>
  <c r="I23" i="4" s="1"/>
  <c r="J22" i="4" s="1"/>
  <c r="M19" i="4"/>
  <c r="M20" i="4" s="1"/>
  <c r="L19" i="4" s="1"/>
  <c r="I19" i="4"/>
  <c r="I20" i="4"/>
  <c r="J19" i="4" s="1"/>
  <c r="M16" i="4"/>
  <c r="M17" i="4" s="1"/>
  <c r="L16" i="4" s="1"/>
  <c r="I16" i="4"/>
  <c r="I17" i="4"/>
  <c r="J16" i="4" s="1"/>
  <c r="M13" i="4"/>
  <c r="M14" i="4"/>
  <c r="L13" i="4" s="1"/>
  <c r="I13" i="4"/>
  <c r="I14" i="4" s="1"/>
  <c r="J13" i="4" s="1"/>
  <c r="L11" i="4" l="1"/>
  <c r="J11" i="4"/>
  <c r="D11" i="4"/>
  <c r="M11" i="4"/>
  <c r="I25" i="4"/>
  <c r="M25" i="4"/>
  <c r="L31" i="4" s="1"/>
  <c r="L28" i="4"/>
  <c r="J31" i="4"/>
  <c r="M26" i="4"/>
  <c r="H26" i="4"/>
  <c r="L26" i="4" s="1"/>
  <c r="L30" i="4" s="1"/>
  <c r="J28" i="4"/>
  <c r="L29" i="4" s="1"/>
  <c r="J26" i="4" l="1"/>
  <c r="J30" i="4" s="1"/>
  <c r="J33" i="4"/>
  <c r="J29" i="4"/>
  <c r="L33" i="4"/>
</calcChain>
</file>

<file path=xl/sharedStrings.xml><?xml version="1.0" encoding="utf-8"?>
<sst xmlns="http://schemas.openxmlformats.org/spreadsheetml/2006/main" count="322" uniqueCount="224">
  <si>
    <t>Heim - Mannschaft</t>
  </si>
  <si>
    <t>Gast - Mannschaft</t>
  </si>
  <si>
    <t>Verein:</t>
  </si>
  <si>
    <t>Gau:</t>
  </si>
  <si>
    <t>V.-Nr.:</t>
  </si>
  <si>
    <t>Pass-Nr.:</t>
  </si>
  <si>
    <t>Name</t>
  </si>
  <si>
    <t>S 1</t>
  </si>
  <si>
    <t>S 2</t>
  </si>
  <si>
    <t>S 3</t>
  </si>
  <si>
    <t>S 4</t>
  </si>
  <si>
    <t>Ringe</t>
  </si>
  <si>
    <t>Punkte</t>
  </si>
  <si>
    <t>Total</t>
  </si>
  <si>
    <t>AUSWERTEKARTE</t>
  </si>
  <si>
    <t xml:space="preserve"> </t>
  </si>
  <si>
    <t>Einzelpunkte</t>
  </si>
  <si>
    <t>Mannschaftspunkte</t>
  </si>
  <si>
    <t>Das Ergebniss muss direkt nach dem Wettkampf 
per Onlinemelder gemeldet werden!!!</t>
  </si>
  <si>
    <t xml:space="preserve">Datum: </t>
  </si>
  <si>
    <t>Schützenbezirk Schwaben</t>
  </si>
  <si>
    <t>Luftgewehr</t>
  </si>
  <si>
    <t>Luftpistole</t>
  </si>
  <si>
    <t>Vereine</t>
  </si>
  <si>
    <t>Gau</t>
  </si>
  <si>
    <t>1.</t>
  </si>
  <si>
    <t>2.</t>
  </si>
  <si>
    <t>3.</t>
  </si>
  <si>
    <t>4.</t>
  </si>
  <si>
    <t>5.</t>
  </si>
  <si>
    <t>6.</t>
  </si>
  <si>
    <t>7.</t>
  </si>
  <si>
    <t>WKT</t>
  </si>
  <si>
    <t>Disziplin</t>
  </si>
  <si>
    <t>Gruppe</t>
  </si>
  <si>
    <t>Schützengau Allgäu</t>
  </si>
  <si>
    <t>Schützengau Augsburg</t>
  </si>
  <si>
    <t>Schützengau Babenhausen</t>
  </si>
  <si>
    <t>Schützengau Burgau</t>
  </si>
  <si>
    <t>Schützengau Donau-Brenz</t>
  </si>
  <si>
    <t>Schützengau Donau-Ries</t>
  </si>
  <si>
    <t>Schützengau Günzburg</t>
  </si>
  <si>
    <t>Schützengau Illertissen</t>
  </si>
  <si>
    <t>Schützengau Kaufbeuren-Marktoberdorf</t>
  </si>
  <si>
    <t>Schützengau Krumbach</t>
  </si>
  <si>
    <t>Schützengau Lech-Wertach</t>
  </si>
  <si>
    <t>Schützengau Memmingen</t>
  </si>
  <si>
    <t>Schützengau Mindelheim</t>
  </si>
  <si>
    <t>Schützengau Oberallgäu</t>
  </si>
  <si>
    <t>Schützengau Ostallgäu</t>
  </si>
  <si>
    <t>Schützengau Ottobeuren</t>
  </si>
  <si>
    <t>Schützengau Ries-Nördlingen</t>
  </si>
  <si>
    <t>Schützengau Rothtal</t>
  </si>
  <si>
    <t>Schützengau Türkheim</t>
  </si>
  <si>
    <t>Schützengau Neu-Ulm</t>
  </si>
  <si>
    <t>Schützengau Wertingen</t>
  </si>
  <si>
    <t>Schützengau Westallgäu</t>
  </si>
  <si>
    <t>Wettkampftag</t>
  </si>
  <si>
    <t>WK</t>
  </si>
  <si>
    <t>8.</t>
  </si>
  <si>
    <t>9.</t>
  </si>
  <si>
    <t>10.</t>
  </si>
  <si>
    <t>Pl.:</t>
  </si>
  <si>
    <t>Summe Mannschaftsstechen</t>
  </si>
  <si>
    <t>Einzel + Ringe</t>
  </si>
  <si>
    <t>Stechen</t>
  </si>
  <si>
    <t>Stechschuß Einzel</t>
  </si>
  <si>
    <t>Stechschuß Mannschaft</t>
  </si>
  <si>
    <t>Bezirksligasaison</t>
  </si>
  <si>
    <t>Der Kampf wurde gemäß der Spo.-O. des DSB und der RWK-Ordnung</t>
  </si>
  <si>
    <t>des BSSB, sowie der Bezirksliga-Ordnung durchgeführt.</t>
  </si>
  <si>
    <t>Edelweiß</t>
  </si>
  <si>
    <t>SG</t>
  </si>
  <si>
    <t>SV</t>
  </si>
  <si>
    <t>Kgl.priv.SG</t>
  </si>
  <si>
    <t>Alpenrose</t>
  </si>
  <si>
    <t>Buchenwald</t>
  </si>
  <si>
    <t>Günztal</t>
  </si>
  <si>
    <t>Hubertus</t>
  </si>
  <si>
    <t>Steinheim</t>
  </si>
  <si>
    <t>Frisch-Auf</t>
  </si>
  <si>
    <t>Falkenhorst</t>
  </si>
  <si>
    <t>ZSSV</t>
  </si>
  <si>
    <t>Gestratz</t>
  </si>
  <si>
    <t>Engetried</t>
  </si>
  <si>
    <t>NAWE</t>
  </si>
  <si>
    <t>Eggenthal</t>
  </si>
  <si>
    <t>Eldern</t>
  </si>
  <si>
    <t>Dietershofen</t>
  </si>
  <si>
    <t>Bronnen</t>
  </si>
  <si>
    <t>Burg-Fried</t>
  </si>
  <si>
    <t>Gabelbach</t>
  </si>
  <si>
    <t>Roßhaupten</t>
  </si>
  <si>
    <t>Burtenbach</t>
  </si>
  <si>
    <t>Mittelneufnach</t>
  </si>
  <si>
    <t>Stettenhofen</t>
  </si>
  <si>
    <t>Wortelstetten</t>
  </si>
  <si>
    <t>Klosterlechfeld</t>
  </si>
  <si>
    <t>Illertissen</t>
  </si>
  <si>
    <t>Au</t>
  </si>
  <si>
    <t>Oberreute</t>
  </si>
  <si>
    <t>Altusried</t>
  </si>
  <si>
    <t>Maria-Steinbach</t>
  </si>
  <si>
    <t>Eichenlaub</t>
  </si>
  <si>
    <t>Schretzheim</t>
  </si>
  <si>
    <t>Eintracht</t>
  </si>
  <si>
    <t>Bertholdshofen</t>
  </si>
  <si>
    <t>Schloßbergler</t>
  </si>
  <si>
    <t>Wertach</t>
  </si>
  <si>
    <t>Kösingen</t>
  </si>
  <si>
    <t>Unterthürheim</t>
  </si>
  <si>
    <t>Bergstetten</t>
  </si>
  <si>
    <t>Sportschützen</t>
  </si>
  <si>
    <t>Unterelchingen</t>
  </si>
  <si>
    <t>Egg</t>
  </si>
  <si>
    <t>Nesselwang</t>
  </si>
  <si>
    <t>Medlingen</t>
  </si>
  <si>
    <t>Sulzdorf</t>
  </si>
  <si>
    <t>St.</t>
  </si>
  <si>
    <t>Sebastian</t>
  </si>
  <si>
    <t>Sch.Gilde</t>
  </si>
  <si>
    <t>Baldingen</t>
  </si>
  <si>
    <t>Goldbachschützen</t>
  </si>
  <si>
    <t>Oettingen</t>
  </si>
  <si>
    <t>Kgl.priv.HSG</t>
  </si>
  <si>
    <t>Aitrang</t>
  </si>
  <si>
    <t>Almarausch</t>
  </si>
  <si>
    <t>Lengenwang</t>
  </si>
  <si>
    <t>Burgstaller</t>
  </si>
  <si>
    <t>Seeg</t>
  </si>
  <si>
    <t>St.Ulrich</t>
  </si>
  <si>
    <t>Buching-Berghof</t>
  </si>
  <si>
    <t>Blöcktach</t>
  </si>
  <si>
    <t>Schwarzenburg</t>
  </si>
  <si>
    <t>Unterrieden</t>
  </si>
  <si>
    <t>Winterrieden</t>
  </si>
  <si>
    <t>Obenhausen</t>
  </si>
  <si>
    <t>Attenhofen</t>
  </si>
  <si>
    <t>Oberschöneberg</t>
  </si>
  <si>
    <t>Reischenau</t>
  </si>
  <si>
    <t>Offingen</t>
  </si>
  <si>
    <t>Bürgerl.SG</t>
  </si>
  <si>
    <t>Jedesheim</t>
  </si>
  <si>
    <t>Kaderlöwen</t>
  </si>
  <si>
    <t>Günzburg</t>
  </si>
  <si>
    <t>Land</t>
  </si>
  <si>
    <t>Bubesheim</t>
  </si>
  <si>
    <t>Gut</t>
  </si>
  <si>
    <t>Glück</t>
  </si>
  <si>
    <t>Haupeltshofen</t>
  </si>
  <si>
    <t>Hubertusschützen</t>
  </si>
  <si>
    <t>Hettlingen</t>
  </si>
  <si>
    <t>Tirol</t>
  </si>
  <si>
    <t>Minderoffingen</t>
  </si>
  <si>
    <t>Ebermergen</t>
  </si>
  <si>
    <t>Rote</t>
  </si>
  <si>
    <t>Rose</t>
  </si>
  <si>
    <t>Aislingen</t>
  </si>
  <si>
    <t>Aschberg</t>
  </si>
  <si>
    <t>Wechingen</t>
  </si>
  <si>
    <t>Wörnitzschützen</t>
  </si>
  <si>
    <t>Opfenbach</t>
  </si>
  <si>
    <t>Wiggensbach-Ort</t>
  </si>
  <si>
    <t>Mittelberg</t>
  </si>
  <si>
    <t>Sch.Vereinigung</t>
  </si>
  <si>
    <t>Rottach</t>
  </si>
  <si>
    <t>Rottachberg</t>
  </si>
  <si>
    <t>Maria-Thann</t>
  </si>
  <si>
    <t>Oberegg</t>
  </si>
  <si>
    <t>Heideröslein</t>
  </si>
  <si>
    <t>Rettenbach</t>
  </si>
  <si>
    <t>Zim.St.SG</t>
  </si>
  <si>
    <t>Wildpoldsried</t>
  </si>
  <si>
    <t>Frechenrieden</t>
  </si>
  <si>
    <t>Lachen-Herbishofen</t>
  </si>
  <si>
    <t>Riednelke</t>
  </si>
  <si>
    <t>Benningen</t>
  </si>
  <si>
    <t>Schlegelsberg</t>
  </si>
  <si>
    <t>Grönenbach</t>
  </si>
  <si>
    <t>Hawangen</t>
  </si>
  <si>
    <t>Bavaria</t>
  </si>
  <si>
    <t>Erkheim</t>
  </si>
  <si>
    <t>Irsingen</t>
  </si>
  <si>
    <t>Siebnach</t>
  </si>
  <si>
    <t>Georg</t>
  </si>
  <si>
    <t>Ettringen</t>
  </si>
  <si>
    <t>Rechberg-Rothenlöwen</t>
  </si>
  <si>
    <t>Balzhausen</t>
  </si>
  <si>
    <t>Schützenblut</t>
  </si>
  <si>
    <t>Markt</t>
  </si>
  <si>
    <t>Wald</t>
  </si>
  <si>
    <t>Gemütlichk.der</t>
  </si>
  <si>
    <t>Waldler</t>
  </si>
  <si>
    <t>Ehingen</t>
  </si>
  <si>
    <t>Tell</t>
  </si>
  <si>
    <t>Herbertshofen</t>
  </si>
  <si>
    <t>Lechtal</t>
  </si>
  <si>
    <t>Ustersbach-Mödishofen</t>
  </si>
  <si>
    <t>Augsburg</t>
  </si>
  <si>
    <t>Kgl.priv.SV</t>
  </si>
  <si>
    <t>Gablingen</t>
  </si>
  <si>
    <t>Grünholder</t>
  </si>
  <si>
    <t>Augsburg-Hochzoll</t>
  </si>
  <si>
    <t>DJK-Sternschützen</t>
  </si>
  <si>
    <t>Bellenberg</t>
  </si>
  <si>
    <t>Pfeil</t>
  </si>
  <si>
    <t>Osterberg</t>
  </si>
  <si>
    <t>Weißenhorn</t>
  </si>
  <si>
    <t>Holzheim</t>
  </si>
  <si>
    <t>Schützenverein</t>
  </si>
  <si>
    <t>Jettingen</t>
  </si>
  <si>
    <t>Scheppach</t>
  </si>
  <si>
    <t>Breitenthal</t>
  </si>
  <si>
    <t>Langenneufnach</t>
  </si>
  <si>
    <t>Attenhausen</t>
  </si>
  <si>
    <t>Reisensburg</t>
  </si>
  <si>
    <t>Mertingen</t>
  </si>
  <si>
    <t>Gemütlichkeit</t>
  </si>
  <si>
    <t>Asbach-Bäumenheim</t>
  </si>
  <si>
    <t>VSG</t>
  </si>
  <si>
    <t>Wittislingen</t>
  </si>
  <si>
    <t>Forheim</t>
  </si>
  <si>
    <t>Enzian</t>
  </si>
  <si>
    <t>Waldkirch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</si>
</sst>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"/>
  </numFmts>
  <fonts count="31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i/>
      <sz val="20"/>
      <name val="Arial Narrow"/>
      <family val="2"/>
    </font>
    <font>
      <sz val="9.9499999999999993"/>
      <color indexed="8"/>
      <name val="Arial Narrow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6"/>
      <color indexed="9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10"/>
      <color indexed="22"/>
      <name val="Arial Narrow"/>
      <family val="2"/>
    </font>
    <font>
      <b/>
      <sz val="10"/>
      <color indexed="53"/>
      <name val="Arial Narrow"/>
      <family val="2"/>
    </font>
    <font>
      <sz val="10"/>
      <color indexed="8"/>
      <name val="Arial Narrow"/>
      <family val="2"/>
    </font>
    <font>
      <b/>
      <sz val="14"/>
      <color indexed="53"/>
      <name val="Arial Narrow"/>
      <family val="2"/>
    </font>
    <font>
      <b/>
      <sz val="16"/>
      <color indexed="5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strike/>
      <sz val="8"/>
      <name val="Arial Narrow"/>
      <family val="2"/>
    </font>
    <font>
      <sz val="10"/>
      <color theme="0"/>
      <name val="Arial Narrow"/>
      <family val="2"/>
    </font>
    <font>
      <sz val="9.9499999999999993"/>
      <color theme="0"/>
      <name val="Arial Narrow"/>
      <family val="2"/>
    </font>
    <font>
      <sz val="10"/>
      <color theme="0" tint="-0.249977111117893"/>
      <name val="Arial Narrow"/>
      <family val="2"/>
    </font>
    <font>
      <b/>
      <sz val="16"/>
      <color theme="0"/>
      <name val="Arial Narrow"/>
      <family val="2"/>
    </font>
    <font>
      <b/>
      <u/>
      <sz val="16"/>
      <color theme="0"/>
      <name val="Arial Narrow"/>
      <family val="2"/>
    </font>
    <font>
      <b/>
      <sz val="20"/>
      <color theme="0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7" fillId="6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24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164" fontId="18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1" fontId="21" fillId="0" borderId="0" xfId="0" applyNumberFormat="1" applyFont="1" applyAlignment="1">
      <alignment horizontal="center" vertical="center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9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2" fillId="0" borderId="0" xfId="0" applyFo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/>
    </xf>
    <xf numFmtId="0" fontId="1" fillId="0" borderId="0" xfId="0" applyFont="1"/>
    <xf numFmtId="1" fontId="10" fillId="3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14" fontId="7" fillId="7" borderId="0" xfId="0" applyNumberFormat="1" applyFont="1" applyFill="1" applyAlignment="1" applyProtection="1">
      <alignment horizontal="center" vertical="center"/>
      <protection locked="0"/>
    </xf>
    <xf numFmtId="0" fontId="15" fillId="2" borderId="2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8" fillId="7" borderId="0" xfId="0" applyFont="1" applyFill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7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17" xfId="0" applyFont="1" applyFill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8" borderId="0" xfId="0" applyFont="1" applyFill="1" applyAlignment="1">
      <alignment horizontal="left" vertical="center"/>
    </xf>
    <xf numFmtId="0" fontId="14" fillId="8" borderId="11" xfId="0" applyFont="1" applyFill="1" applyBorder="1" applyAlignment="1">
      <alignment horizontal="left" vertical="center"/>
    </xf>
  </cellXfs>
  <cellStyles count="1">
    <cellStyle name="Standard" xfId="0" builtinId="0"/>
  </cellStyles>
  <dxfs count="14">
    <dxf>
      <font>
        <condense val="0"/>
        <extend val="0"/>
        <color rgb="FF9C0006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92D050"/>
        </patternFill>
      </fill>
    </dxf>
    <dxf>
      <font>
        <color theme="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3"/>
      </font>
    </dxf>
    <dxf>
      <font>
        <color rgb="FFC00000"/>
      </font>
    </dxf>
    <dxf>
      <font>
        <color theme="0"/>
      </font>
    </dxf>
    <dxf>
      <font>
        <color auto="1"/>
      </font>
    </dxf>
    <dxf>
      <font>
        <condense val="0"/>
        <extend val="0"/>
        <color rgb="FF9C0006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92D05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0</xdr:rowOff>
    </xdr:from>
    <xdr:to>
      <xdr:col>3</xdr:col>
      <xdr:colOff>276225</xdr:colOff>
      <xdr:row>4</xdr:row>
      <xdr:rowOff>266700</xdr:rowOff>
    </xdr:to>
    <xdr:pic>
      <xdr:nvPicPr>
        <xdr:cNvPr id="1125" name="Picture 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0"/>
          <a:ext cx="9239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1200150</xdr:colOff>
      <xdr:row>0</xdr:row>
      <xdr:rowOff>0</xdr:rowOff>
    </xdr:from>
    <xdr:to>
      <xdr:col>19</xdr:col>
      <xdr:colOff>142875</xdr:colOff>
      <xdr:row>4</xdr:row>
      <xdr:rowOff>266700</xdr:rowOff>
    </xdr:to>
    <xdr:pic>
      <xdr:nvPicPr>
        <xdr:cNvPr id="1126" name="Picture 4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0"/>
          <a:ext cx="9048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A144"/>
  <sheetViews>
    <sheetView showGridLines="0" showRowColHeaders="0" tabSelected="1" zoomScale="90" workbookViewId="0">
      <selection activeCell="I5" sqref="I5:J5"/>
    </sheetView>
  </sheetViews>
  <sheetFormatPr baseColWidth="10" defaultRowHeight="12.75" x14ac:dyDescent="0.2"/>
  <cols>
    <col min="1" max="1" width="11.42578125" style="2"/>
    <col min="2" max="2" width="3.7109375" style="59" customWidth="1"/>
    <col min="3" max="3" width="8.7109375" style="2" customWidth="1"/>
    <col min="4" max="4" width="20.7109375" style="2" customWidth="1"/>
    <col min="5" max="8" width="5.7109375" style="2" customWidth="1"/>
    <col min="9" max="10" width="8.7109375" style="2" customWidth="1"/>
    <col min="11" max="11" width="1.7109375" style="2" customWidth="1"/>
    <col min="12" max="13" width="8.7109375" style="2" customWidth="1"/>
    <col min="14" max="17" width="5.7109375" style="2" customWidth="1"/>
    <col min="18" max="18" width="20.7109375" style="2" customWidth="1"/>
    <col min="19" max="19" width="8.7109375" style="2" customWidth="1"/>
    <col min="20" max="20" width="7.7109375" style="2" bestFit="1" customWidth="1"/>
    <col min="21" max="21" width="22.5703125" style="2" hidden="1" customWidth="1"/>
    <col min="22" max="22" width="4.42578125" style="2" hidden="1" customWidth="1"/>
    <col min="23" max="23" width="11" style="10" hidden="1" customWidth="1"/>
    <col min="24" max="24" width="12.140625" style="2" hidden="1" customWidth="1"/>
    <col min="25" max="25" width="6.42578125" style="2" hidden="1" customWidth="1"/>
    <col min="26" max="26" width="2" style="2" hidden="1" customWidth="1"/>
    <col min="27" max="27" width="11.42578125" style="2" hidden="1" customWidth="1"/>
    <col min="28" max="16384" width="11.42578125" style="2"/>
  </cols>
  <sheetData>
    <row r="1" spans="1:24" ht="25.5" x14ac:dyDescent="0.2">
      <c r="A1" s="1"/>
      <c r="B1" s="75" t="s">
        <v>20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4" ht="5.099999999999999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3"/>
    </row>
    <row r="3" spans="1:24" ht="20.25" x14ac:dyDescent="0.2">
      <c r="A3" s="1"/>
      <c r="B3" s="77" t="s">
        <v>14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V3" s="3"/>
    </row>
    <row r="4" spans="1:24" x14ac:dyDescent="0.2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V4" s="3"/>
    </row>
    <row r="5" spans="1:24" ht="25.5" x14ac:dyDescent="0.2">
      <c r="A5" s="1"/>
      <c r="B5" s="99" t="s">
        <v>68</v>
      </c>
      <c r="C5" s="99"/>
      <c r="D5" s="99"/>
      <c r="E5" s="99"/>
      <c r="F5" s="99"/>
      <c r="G5" s="99"/>
      <c r="H5" s="99"/>
      <c r="I5" s="100"/>
      <c r="J5" s="100"/>
      <c r="K5" s="5"/>
      <c r="L5" s="96"/>
      <c r="M5" s="96"/>
      <c r="N5" s="96"/>
      <c r="O5" s="96"/>
      <c r="P5" s="96"/>
      <c r="Q5" s="96"/>
      <c r="V5" s="3"/>
      <c r="W5" s="65"/>
    </row>
    <row r="6" spans="1:24" x14ac:dyDescent="0.2">
      <c r="A6" s="1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V6" s="3"/>
      <c r="W6" s="65"/>
    </row>
    <row r="7" spans="1:24" ht="18" x14ac:dyDescent="0.2">
      <c r="A7" s="1"/>
      <c r="B7" s="1"/>
      <c r="C7" s="6"/>
      <c r="D7" s="7" t="s">
        <v>57</v>
      </c>
      <c r="H7" s="8"/>
      <c r="I7" s="8"/>
      <c r="J7" s="9" t="s">
        <v>19</v>
      </c>
      <c r="K7" s="83"/>
      <c r="L7" s="83"/>
      <c r="M7" s="83"/>
      <c r="N7" s="83"/>
      <c r="O7" s="8"/>
      <c r="P7" s="8"/>
      <c r="Q7" s="8"/>
      <c r="R7" s="9" t="s">
        <v>34</v>
      </c>
      <c r="S7" s="95"/>
      <c r="T7" s="95"/>
      <c r="V7" s="3"/>
      <c r="W7" s="65"/>
    </row>
    <row r="8" spans="1:24" ht="13.5" thickBot="1" x14ac:dyDescent="0.25">
      <c r="A8" s="1"/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V8" s="3"/>
      <c r="W8" s="10">
        <v>2024</v>
      </c>
    </row>
    <row r="9" spans="1:24" ht="20.25" customHeight="1" x14ac:dyDescent="0.2">
      <c r="A9" s="1"/>
      <c r="B9" s="79" t="s">
        <v>0</v>
      </c>
      <c r="C9" s="80"/>
      <c r="D9" s="80"/>
      <c r="E9" s="80"/>
      <c r="F9" s="80"/>
      <c r="G9" s="80"/>
      <c r="H9" s="80"/>
      <c r="I9" s="80"/>
      <c r="J9" s="80"/>
      <c r="K9" s="11" t="s">
        <v>15</v>
      </c>
      <c r="L9" s="80" t="s">
        <v>1</v>
      </c>
      <c r="M9" s="80"/>
      <c r="N9" s="80"/>
      <c r="O9" s="80"/>
      <c r="P9" s="80"/>
      <c r="Q9" s="80"/>
      <c r="R9" s="80"/>
      <c r="S9" s="80"/>
      <c r="T9" s="81"/>
      <c r="U9" s="3"/>
      <c r="V9" s="3"/>
      <c r="W9" s="58">
        <v>2025</v>
      </c>
      <c r="X9" s="1"/>
    </row>
    <row r="10" spans="1:24" s="12" customFormat="1" ht="20.100000000000001" customHeight="1" x14ac:dyDescent="0.2">
      <c r="B10" s="93" t="s">
        <v>2</v>
      </c>
      <c r="C10" s="94"/>
      <c r="D10" s="82"/>
      <c r="E10" s="82"/>
      <c r="F10" s="82"/>
      <c r="G10" s="82"/>
      <c r="H10" s="82"/>
      <c r="I10" s="82"/>
      <c r="J10" s="13" t="s">
        <v>4</v>
      </c>
      <c r="K10" s="14"/>
      <c r="L10" s="13" t="s">
        <v>4</v>
      </c>
      <c r="M10" s="82"/>
      <c r="N10" s="82"/>
      <c r="O10" s="82"/>
      <c r="P10" s="82"/>
      <c r="Q10" s="82"/>
      <c r="R10" s="82"/>
      <c r="S10" s="88" t="s">
        <v>2</v>
      </c>
      <c r="T10" s="89"/>
      <c r="U10" s="1"/>
      <c r="V10" s="3"/>
      <c r="W10" s="10">
        <v>2026</v>
      </c>
      <c r="X10" s="1"/>
    </row>
    <row r="11" spans="1:24" s="12" customFormat="1" ht="20.100000000000001" customHeight="1" x14ac:dyDescent="0.2">
      <c r="B11" s="97" t="s">
        <v>3</v>
      </c>
      <c r="C11" s="98"/>
      <c r="D11" s="90" t="str">
        <f>IF(ISERROR(VLOOKUP(D10,$C$44:$G$144,5)),"",VLOOKUP(D10,$C$44:$G$144,5))</f>
        <v/>
      </c>
      <c r="E11" s="91"/>
      <c r="F11" s="91"/>
      <c r="G11" s="91"/>
      <c r="H11" s="91"/>
      <c r="I11" s="92"/>
      <c r="J11" s="69" t="str">
        <f>IF(ISERROR(VLOOKUP(D10,$C$44:$F$144,2)),"",VLOOKUP(D10,$C$44:$F$144,2))</f>
        <v/>
      </c>
      <c r="K11" s="14"/>
      <c r="L11" s="69" t="str">
        <f>IF(ISERROR(VLOOKUP(M10,$C$44:$F$144,2)),"",VLOOKUP(M10,$C$44:$F$144,2))</f>
        <v/>
      </c>
      <c r="M11" s="90" t="str">
        <f>IF(ISERROR(VLOOKUP(M10,$C$44:$G$144,5)),"",VLOOKUP(M10,$C$44:$G$144,5))</f>
        <v/>
      </c>
      <c r="N11" s="91"/>
      <c r="O11" s="91"/>
      <c r="P11" s="91"/>
      <c r="Q11" s="91"/>
      <c r="R11" s="92"/>
      <c r="S11" s="88" t="s">
        <v>3</v>
      </c>
      <c r="T11" s="89"/>
      <c r="U11" s="15"/>
      <c r="V11" s="16"/>
      <c r="W11" s="58">
        <v>2027</v>
      </c>
      <c r="X11" s="1"/>
    </row>
    <row r="12" spans="1:24" s="22" customFormat="1" ht="15" customHeight="1" x14ac:dyDescent="0.2">
      <c r="A12" s="17"/>
      <c r="B12" s="18" t="s">
        <v>62</v>
      </c>
      <c r="C12" s="19" t="s">
        <v>5</v>
      </c>
      <c r="D12" s="19" t="s">
        <v>6</v>
      </c>
      <c r="E12" s="19" t="s">
        <v>7</v>
      </c>
      <c r="F12" s="19" t="s">
        <v>8</v>
      </c>
      <c r="G12" s="19" t="s">
        <v>9</v>
      </c>
      <c r="H12" s="19" t="s">
        <v>10</v>
      </c>
      <c r="I12" s="19" t="s">
        <v>11</v>
      </c>
      <c r="J12" s="19" t="s">
        <v>12</v>
      </c>
      <c r="K12" s="14"/>
      <c r="L12" s="19" t="s">
        <v>12</v>
      </c>
      <c r="M12" s="19" t="s">
        <v>11</v>
      </c>
      <c r="N12" s="19" t="s">
        <v>10</v>
      </c>
      <c r="O12" s="19" t="s">
        <v>9</v>
      </c>
      <c r="P12" s="19" t="s">
        <v>8</v>
      </c>
      <c r="Q12" s="19" t="s">
        <v>7</v>
      </c>
      <c r="R12" s="19" t="s">
        <v>6</v>
      </c>
      <c r="S12" s="19" t="s">
        <v>5</v>
      </c>
      <c r="T12" s="20" t="s">
        <v>62</v>
      </c>
      <c r="U12" s="21"/>
      <c r="V12" s="16"/>
      <c r="W12" s="10">
        <v>2028</v>
      </c>
      <c r="X12" s="1"/>
    </row>
    <row r="13" spans="1:24" ht="24.95" customHeight="1" x14ac:dyDescent="0.2">
      <c r="A13" s="1"/>
      <c r="B13" s="23">
        <v>1</v>
      </c>
      <c r="C13" s="24"/>
      <c r="D13" s="25"/>
      <c r="E13" s="26"/>
      <c r="F13" s="26"/>
      <c r="G13" s="26"/>
      <c r="H13" s="26"/>
      <c r="I13" s="27">
        <f>SUM(E13:H13)</f>
        <v>0</v>
      </c>
      <c r="J13" s="27">
        <f>SUM(IF(I14,IF(M14:M14&lt;I14,1,0),0))</f>
        <v>0</v>
      </c>
      <c r="K13" s="14"/>
      <c r="L13" s="27">
        <f>SUM(IF(M14,IF(M14:M14&gt;I14,1,0),0))</f>
        <v>0</v>
      </c>
      <c r="M13" s="27">
        <f>SUM(N13:Q13)</f>
        <v>0</v>
      </c>
      <c r="N13" s="26"/>
      <c r="O13" s="26"/>
      <c r="P13" s="26"/>
      <c r="Q13" s="26"/>
      <c r="R13" s="25"/>
      <c r="S13" s="24"/>
      <c r="T13" s="28">
        <v>1</v>
      </c>
      <c r="U13" s="1"/>
      <c r="V13" s="3"/>
      <c r="X13" s="1"/>
    </row>
    <row r="14" spans="1:24" ht="12.75" customHeight="1" x14ac:dyDescent="0.2">
      <c r="A14" s="1"/>
      <c r="B14" s="86" t="s">
        <v>66</v>
      </c>
      <c r="C14" s="87"/>
      <c r="D14" s="87"/>
      <c r="E14" s="29"/>
      <c r="F14" s="29"/>
      <c r="G14" s="29"/>
      <c r="H14" s="29"/>
      <c r="I14" s="30">
        <f>E14+F14+G14+H14+I13</f>
        <v>0</v>
      </c>
      <c r="J14" s="31"/>
      <c r="K14" s="14"/>
      <c r="L14" s="31"/>
      <c r="M14" s="30">
        <f>Q14+P14+O14+N14+M13</f>
        <v>0</v>
      </c>
      <c r="N14" s="29"/>
      <c r="O14" s="29"/>
      <c r="P14" s="29"/>
      <c r="Q14" s="29"/>
      <c r="R14" s="84" t="s">
        <v>66</v>
      </c>
      <c r="S14" s="84"/>
      <c r="T14" s="85"/>
      <c r="U14" s="1"/>
      <c r="V14" s="3"/>
      <c r="X14" s="1"/>
    </row>
    <row r="15" spans="1:24" ht="12.75" customHeight="1" x14ac:dyDescent="0.2">
      <c r="A15" s="1"/>
      <c r="B15" s="86" t="s">
        <v>67</v>
      </c>
      <c r="C15" s="87"/>
      <c r="D15" s="87"/>
      <c r="E15" s="29"/>
      <c r="F15" s="29"/>
      <c r="G15" s="29"/>
      <c r="H15" s="29"/>
      <c r="I15" s="30"/>
      <c r="J15" s="31"/>
      <c r="K15" s="14"/>
      <c r="L15" s="31"/>
      <c r="M15" s="30"/>
      <c r="N15" s="29"/>
      <c r="O15" s="29"/>
      <c r="P15" s="29"/>
      <c r="Q15" s="29"/>
      <c r="R15" s="84" t="s">
        <v>67</v>
      </c>
      <c r="S15" s="84"/>
      <c r="T15" s="85"/>
      <c r="U15" s="1"/>
      <c r="V15" s="3"/>
      <c r="X15" s="1"/>
    </row>
    <row r="16" spans="1:24" ht="24.95" customHeight="1" x14ac:dyDescent="0.2">
      <c r="A16" s="1"/>
      <c r="B16" s="23">
        <v>2</v>
      </c>
      <c r="C16" s="24"/>
      <c r="D16" s="25"/>
      <c r="E16" s="26"/>
      <c r="F16" s="26"/>
      <c r="G16" s="26"/>
      <c r="H16" s="26"/>
      <c r="I16" s="27">
        <f>SUM(E16:H16)</f>
        <v>0</v>
      </c>
      <c r="J16" s="27">
        <f>SUM(IF(I17,IF(M17:M17&lt;I17,1,0),0))</f>
        <v>0</v>
      </c>
      <c r="K16" s="14"/>
      <c r="L16" s="27">
        <f>SUM(IF(M17,IF(M17:M17&gt;I17,1,0),0))</f>
        <v>0</v>
      </c>
      <c r="M16" s="27">
        <f>SUM(N16:Q16)</f>
        <v>0</v>
      </c>
      <c r="N16" s="26"/>
      <c r="O16" s="26"/>
      <c r="P16" s="26"/>
      <c r="Q16" s="26"/>
      <c r="R16" s="25"/>
      <c r="S16" s="24"/>
      <c r="T16" s="28">
        <v>2</v>
      </c>
      <c r="V16" s="3"/>
    </row>
    <row r="17" spans="1:23" ht="12.75" customHeight="1" x14ac:dyDescent="0.2">
      <c r="A17" s="1"/>
      <c r="B17" s="86" t="s">
        <v>66</v>
      </c>
      <c r="C17" s="87"/>
      <c r="D17" s="87"/>
      <c r="E17" s="29"/>
      <c r="F17" s="29"/>
      <c r="G17" s="29"/>
      <c r="H17" s="29"/>
      <c r="I17" s="30">
        <f>E17+F17+G17+H17+I16</f>
        <v>0</v>
      </c>
      <c r="J17" s="31"/>
      <c r="K17" s="14"/>
      <c r="L17" s="31"/>
      <c r="M17" s="30">
        <f>Q17+P17+O17+N17+M16</f>
        <v>0</v>
      </c>
      <c r="N17" s="29"/>
      <c r="O17" s="29"/>
      <c r="P17" s="29"/>
      <c r="Q17" s="29"/>
      <c r="R17" s="84" t="s">
        <v>66</v>
      </c>
      <c r="S17" s="84"/>
      <c r="T17" s="85"/>
      <c r="V17" s="3"/>
    </row>
    <row r="18" spans="1:23" ht="12.75" customHeight="1" x14ac:dyDescent="0.2">
      <c r="A18" s="1"/>
      <c r="B18" s="86" t="s">
        <v>67</v>
      </c>
      <c r="C18" s="87"/>
      <c r="D18" s="87"/>
      <c r="E18" s="29"/>
      <c r="F18" s="29"/>
      <c r="G18" s="29"/>
      <c r="H18" s="29"/>
      <c r="I18" s="30"/>
      <c r="J18" s="31"/>
      <c r="K18" s="14"/>
      <c r="L18" s="31"/>
      <c r="M18" s="30"/>
      <c r="N18" s="29"/>
      <c r="O18" s="29"/>
      <c r="P18" s="29"/>
      <c r="Q18" s="29"/>
      <c r="R18" s="84" t="s">
        <v>67</v>
      </c>
      <c r="S18" s="84"/>
      <c r="T18" s="85"/>
      <c r="V18" s="3"/>
    </row>
    <row r="19" spans="1:23" ht="24.95" customHeight="1" x14ac:dyDescent="0.2">
      <c r="A19" s="1"/>
      <c r="B19" s="23">
        <v>3</v>
      </c>
      <c r="C19" s="24"/>
      <c r="D19" s="25"/>
      <c r="E19" s="26"/>
      <c r="F19" s="26"/>
      <c r="G19" s="26"/>
      <c r="H19" s="26"/>
      <c r="I19" s="27">
        <f>SUM(E19:H19)</f>
        <v>0</v>
      </c>
      <c r="J19" s="27">
        <f>SUM(IF(I20,IF(M20:M20&lt;I20,1,0),0))</f>
        <v>0</v>
      </c>
      <c r="K19" s="14"/>
      <c r="L19" s="27">
        <f>SUM(IF(M20,IF(M20:M20&gt;I20,1,0),0))</f>
        <v>0</v>
      </c>
      <c r="M19" s="27">
        <f>SUM(N19:Q19)</f>
        <v>0</v>
      </c>
      <c r="N19" s="26"/>
      <c r="O19" s="26"/>
      <c r="P19" s="26"/>
      <c r="Q19" s="26"/>
      <c r="R19" s="25"/>
      <c r="S19" s="24"/>
      <c r="T19" s="28">
        <v>3</v>
      </c>
      <c r="V19" s="3"/>
    </row>
    <row r="20" spans="1:23" ht="12.75" customHeight="1" x14ac:dyDescent="0.2">
      <c r="A20" s="1"/>
      <c r="B20" s="86" t="s">
        <v>66</v>
      </c>
      <c r="C20" s="87"/>
      <c r="D20" s="87"/>
      <c r="E20" s="29"/>
      <c r="F20" s="29"/>
      <c r="G20" s="29"/>
      <c r="H20" s="29"/>
      <c r="I20" s="30">
        <f>E20+F20+G20+H20+I19</f>
        <v>0</v>
      </c>
      <c r="J20" s="31"/>
      <c r="K20" s="14"/>
      <c r="L20" s="31"/>
      <c r="M20" s="30">
        <f>Q20+P20+O20+N20+M19</f>
        <v>0</v>
      </c>
      <c r="N20" s="29"/>
      <c r="O20" s="29"/>
      <c r="P20" s="29"/>
      <c r="Q20" s="29"/>
      <c r="R20" s="84" t="s">
        <v>66</v>
      </c>
      <c r="S20" s="84"/>
      <c r="T20" s="85"/>
      <c r="V20" s="3"/>
    </row>
    <row r="21" spans="1:23" ht="12.75" customHeight="1" x14ac:dyDescent="0.2">
      <c r="A21" s="1"/>
      <c r="B21" s="86" t="s">
        <v>67</v>
      </c>
      <c r="C21" s="87"/>
      <c r="D21" s="87"/>
      <c r="E21" s="29"/>
      <c r="F21" s="29"/>
      <c r="G21" s="29"/>
      <c r="H21" s="29"/>
      <c r="I21" s="30"/>
      <c r="J21" s="31"/>
      <c r="K21" s="14"/>
      <c r="L21" s="31"/>
      <c r="M21" s="30"/>
      <c r="N21" s="29"/>
      <c r="O21" s="29"/>
      <c r="P21" s="29"/>
      <c r="Q21" s="29"/>
      <c r="R21" s="84" t="s">
        <v>67</v>
      </c>
      <c r="S21" s="84"/>
      <c r="T21" s="85"/>
      <c r="V21" s="3"/>
    </row>
    <row r="22" spans="1:23" ht="24.95" customHeight="1" x14ac:dyDescent="0.2">
      <c r="A22" s="1"/>
      <c r="B22" s="23">
        <v>4</v>
      </c>
      <c r="C22" s="24"/>
      <c r="D22" s="25"/>
      <c r="E22" s="26"/>
      <c r="F22" s="26"/>
      <c r="G22" s="26"/>
      <c r="H22" s="26"/>
      <c r="I22" s="27">
        <f>SUM(E22:H22)</f>
        <v>0</v>
      </c>
      <c r="J22" s="27">
        <f>SUM(IF(I23,IF(M23:M23&lt;I23,1,0),0))</f>
        <v>0</v>
      </c>
      <c r="K22" s="14"/>
      <c r="L22" s="27">
        <f>SUM(IF(M23,IF(M23:M23&gt;I23,1,0),0))</f>
        <v>0</v>
      </c>
      <c r="M22" s="27">
        <f>SUM(N22:Q22)</f>
        <v>0</v>
      </c>
      <c r="N22" s="26"/>
      <c r="O22" s="26"/>
      <c r="P22" s="26"/>
      <c r="Q22" s="26"/>
      <c r="R22" s="25"/>
      <c r="S22" s="24"/>
      <c r="T22" s="28">
        <v>4</v>
      </c>
      <c r="U22" s="32"/>
      <c r="V22" s="33"/>
    </row>
    <row r="23" spans="1:23" ht="12.75" customHeight="1" x14ac:dyDescent="0.2">
      <c r="A23" s="1"/>
      <c r="B23" s="86" t="s">
        <v>66</v>
      </c>
      <c r="C23" s="87"/>
      <c r="D23" s="87"/>
      <c r="E23" s="29"/>
      <c r="F23" s="29"/>
      <c r="G23" s="29"/>
      <c r="H23" s="29"/>
      <c r="I23" s="30">
        <f>E23+F23+G23+H23+I22</f>
        <v>0</v>
      </c>
      <c r="J23" s="31"/>
      <c r="K23" s="14"/>
      <c r="L23" s="31"/>
      <c r="M23" s="30">
        <f>Q23+P23+O23+N23+M22</f>
        <v>0</v>
      </c>
      <c r="N23" s="29"/>
      <c r="O23" s="29"/>
      <c r="P23" s="29"/>
      <c r="Q23" s="29"/>
      <c r="R23" s="84" t="s">
        <v>66</v>
      </c>
      <c r="S23" s="84"/>
      <c r="T23" s="85"/>
      <c r="U23" s="1"/>
      <c r="V23" s="33"/>
    </row>
    <row r="24" spans="1:23" ht="12.75" customHeight="1" x14ac:dyDescent="0.2">
      <c r="A24" s="1"/>
      <c r="B24" s="86" t="s">
        <v>67</v>
      </c>
      <c r="C24" s="87"/>
      <c r="D24" s="87"/>
      <c r="E24" s="29"/>
      <c r="F24" s="29"/>
      <c r="G24" s="29"/>
      <c r="H24" s="29"/>
      <c r="I24" s="30"/>
      <c r="J24" s="31"/>
      <c r="K24" s="14"/>
      <c r="L24" s="31"/>
      <c r="M24" s="30">
        <f>SUM(P24:Q24)</f>
        <v>0</v>
      </c>
      <c r="N24" s="29"/>
      <c r="O24" s="29"/>
      <c r="P24" s="29"/>
      <c r="Q24" s="29"/>
      <c r="R24" s="84" t="s">
        <v>67</v>
      </c>
      <c r="S24" s="84"/>
      <c r="T24" s="85"/>
      <c r="U24" s="1"/>
      <c r="V24" s="33"/>
    </row>
    <row r="25" spans="1:23" ht="12.75" customHeight="1" x14ac:dyDescent="0.2">
      <c r="A25" s="1"/>
      <c r="B25" s="106" t="s">
        <v>63</v>
      </c>
      <c r="C25" s="107"/>
      <c r="D25" s="108"/>
      <c r="E25" s="34">
        <f>SUM(E15+E18+E21+E24)</f>
        <v>0</v>
      </c>
      <c r="F25" s="34">
        <f>SUM(F15+F18+F21+F24)</f>
        <v>0</v>
      </c>
      <c r="G25" s="34">
        <f>SUM(G15+G18+G21+G24)</f>
        <v>0</v>
      </c>
      <c r="H25" s="34">
        <f>SUM(H15+H18+H21+H24)</f>
        <v>0</v>
      </c>
      <c r="I25" s="35">
        <f>SUM(E25:H25)</f>
        <v>0</v>
      </c>
      <c r="J25" s="36"/>
      <c r="K25" s="14"/>
      <c r="L25" s="36"/>
      <c r="M25" s="35">
        <f>SUM(N25:Q25)</f>
        <v>0</v>
      </c>
      <c r="N25" s="34">
        <f>SUM(N15+N18+N21+N24)</f>
        <v>0</v>
      </c>
      <c r="O25" s="34">
        <f>SUM(O15+O18+O21+O24)</f>
        <v>0</v>
      </c>
      <c r="P25" s="34">
        <f>SUM(P15+P18+P21+P24)</f>
        <v>0</v>
      </c>
      <c r="Q25" s="34">
        <f>SUM(Q15+Q18+Q21+Q24)</f>
        <v>0</v>
      </c>
      <c r="R25" s="84" t="s">
        <v>63</v>
      </c>
      <c r="S25" s="84"/>
      <c r="T25" s="85"/>
      <c r="U25" s="1"/>
      <c r="V25" s="3"/>
    </row>
    <row r="26" spans="1:23" ht="24.95" customHeight="1" x14ac:dyDescent="0.2">
      <c r="A26" s="1"/>
      <c r="B26" s="112" t="s">
        <v>13</v>
      </c>
      <c r="C26" s="113"/>
      <c r="D26" s="113"/>
      <c r="E26" s="113"/>
      <c r="F26" s="113"/>
      <c r="G26" s="113"/>
      <c r="H26" s="114">
        <f>I13+I16+I19+I22</f>
        <v>0</v>
      </c>
      <c r="I26" s="115"/>
      <c r="J26" s="37">
        <f>IF(H26&gt;M26,1,0)</f>
        <v>0</v>
      </c>
      <c r="K26" s="14"/>
      <c r="L26" s="37">
        <f>IF(M26&gt;H26,1,0)</f>
        <v>0</v>
      </c>
      <c r="M26" s="114">
        <f>M13+M16+M19+M22</f>
        <v>0</v>
      </c>
      <c r="N26" s="115"/>
      <c r="O26" s="38" t="s">
        <v>13</v>
      </c>
      <c r="P26" s="39"/>
      <c r="Q26" s="39"/>
      <c r="R26" s="39"/>
      <c r="S26" s="39"/>
      <c r="T26" s="40"/>
      <c r="U26" s="32"/>
      <c r="V26" s="33"/>
    </row>
    <row r="27" spans="1:23" ht="12.75" customHeight="1" x14ac:dyDescent="0.2">
      <c r="A27" s="1"/>
      <c r="B27" s="109"/>
      <c r="C27" s="110"/>
      <c r="D27" s="110"/>
      <c r="E27" s="110"/>
      <c r="F27" s="110"/>
      <c r="G27" s="110"/>
      <c r="H27" s="111"/>
      <c r="I27" s="111"/>
      <c r="J27" s="41"/>
      <c r="K27" s="42"/>
      <c r="L27" s="41"/>
      <c r="M27" s="111"/>
      <c r="N27" s="111"/>
      <c r="O27" s="43"/>
      <c r="P27" s="43"/>
      <c r="Q27" s="43"/>
      <c r="R27" s="43"/>
      <c r="S27" s="43"/>
      <c r="T27" s="44"/>
      <c r="U27" s="32"/>
      <c r="V27" s="33"/>
    </row>
    <row r="28" spans="1:23" ht="24.95" customHeight="1" x14ac:dyDescent="0.2">
      <c r="A28" s="1"/>
      <c r="B28" s="116" t="s">
        <v>16</v>
      </c>
      <c r="C28" s="117"/>
      <c r="D28" s="117"/>
      <c r="E28" s="117"/>
      <c r="F28" s="117"/>
      <c r="G28" s="117"/>
      <c r="H28" s="117"/>
      <c r="I28" s="117"/>
      <c r="J28" s="47">
        <f>SUM(J13:J22)</f>
        <v>0</v>
      </c>
      <c r="K28" s="1"/>
      <c r="L28" s="47">
        <f>SUM(L13:L22)</f>
        <v>0</v>
      </c>
      <c r="M28" s="118" t="s">
        <v>16</v>
      </c>
      <c r="N28" s="118"/>
      <c r="O28" s="118"/>
      <c r="P28" s="118"/>
      <c r="Q28" s="118"/>
      <c r="R28" s="118"/>
      <c r="S28" s="118"/>
      <c r="T28" s="119"/>
      <c r="U28" s="1"/>
      <c r="V28" s="3"/>
    </row>
    <row r="29" spans="1:23" ht="24.95" hidden="1" customHeight="1" x14ac:dyDescent="0.2">
      <c r="A29" s="1"/>
      <c r="B29" s="45"/>
      <c r="C29" s="46"/>
      <c r="D29" s="46"/>
      <c r="E29" s="46"/>
      <c r="F29" s="46"/>
      <c r="G29" s="46"/>
      <c r="H29" s="46"/>
      <c r="I29" s="46" t="s">
        <v>17</v>
      </c>
      <c r="J29" s="48">
        <f>IF(J28&gt;L28,3,IF(J28=L28,1,""))</f>
        <v>1</v>
      </c>
      <c r="K29" s="1"/>
      <c r="L29" s="48">
        <f>IF(L28&gt;J28,3,IF(L28=J28,1,""))</f>
        <v>1</v>
      </c>
      <c r="M29" s="49"/>
      <c r="N29" s="49"/>
      <c r="O29" s="49"/>
      <c r="P29" s="49"/>
      <c r="Q29" s="49"/>
      <c r="R29" s="49"/>
      <c r="S29" s="49"/>
      <c r="T29" s="50"/>
      <c r="U29" s="51"/>
      <c r="V29" s="3"/>
    </row>
    <row r="30" spans="1:23" ht="20.25" hidden="1" x14ac:dyDescent="0.2">
      <c r="A30" s="1"/>
      <c r="B30" s="45"/>
      <c r="C30" s="46"/>
      <c r="D30" s="46"/>
      <c r="E30" s="46"/>
      <c r="F30" s="46"/>
      <c r="G30" s="46"/>
      <c r="H30" s="46"/>
      <c r="I30" s="46" t="s">
        <v>64</v>
      </c>
      <c r="J30" s="52">
        <f>J26+J28</f>
        <v>0</v>
      </c>
      <c r="K30" s="1"/>
      <c r="L30" s="52">
        <f>L26+L28</f>
        <v>0</v>
      </c>
      <c r="M30" s="49"/>
      <c r="N30" s="49"/>
      <c r="O30" s="49"/>
      <c r="P30" s="49"/>
      <c r="Q30" s="49"/>
      <c r="R30" s="49"/>
      <c r="S30" s="49"/>
      <c r="T30" s="50"/>
      <c r="U30" s="51"/>
      <c r="V30" s="3"/>
    </row>
    <row r="31" spans="1:23" ht="24.95" hidden="1" customHeight="1" x14ac:dyDescent="0.2">
      <c r="A31" s="1"/>
      <c r="B31" s="45"/>
      <c r="C31" s="46"/>
      <c r="D31" s="46"/>
      <c r="E31" s="46"/>
      <c r="F31" s="46"/>
      <c r="G31" s="46"/>
      <c r="H31" s="46"/>
      <c r="I31" s="46" t="s">
        <v>65</v>
      </c>
      <c r="J31" s="52">
        <f>IF(I25&gt;M25,1,0)</f>
        <v>0</v>
      </c>
      <c r="K31" s="1"/>
      <c r="L31" s="52">
        <f>IF(M25&gt;I25,1,0)</f>
        <v>0</v>
      </c>
      <c r="M31" s="49"/>
      <c r="N31" s="49"/>
      <c r="O31" s="49"/>
      <c r="P31" s="49"/>
      <c r="Q31" s="49"/>
      <c r="R31" s="49"/>
      <c r="S31" s="49"/>
      <c r="T31" s="50"/>
      <c r="U31" s="53"/>
      <c r="V31" s="33"/>
    </row>
    <row r="32" spans="1:23" x14ac:dyDescent="0.2">
      <c r="A32" s="1"/>
      <c r="B32" s="54"/>
      <c r="T32" s="55"/>
      <c r="U32" s="53"/>
      <c r="V32" s="33"/>
      <c r="W32" s="66"/>
    </row>
    <row r="33" spans="1:26" ht="25.5" x14ac:dyDescent="0.2">
      <c r="A33" s="1"/>
      <c r="B33" s="54"/>
      <c r="J33" s="56">
        <f>IF(J28&gt;L28,3,IF(J30+J31&gt;L30+L31,2,IF(J28=L28,1,0)))</f>
        <v>1</v>
      </c>
      <c r="L33" s="56">
        <f>IF(L28&gt;J28,3,IF(L30+L31&gt;J30+J31,2,IF(L28=J28,1,0)))</f>
        <v>1</v>
      </c>
      <c r="N33" s="101"/>
      <c r="O33" s="101"/>
      <c r="P33" s="101"/>
      <c r="Q33" s="101"/>
      <c r="R33" s="101"/>
      <c r="S33" s="101"/>
      <c r="T33" s="102"/>
      <c r="U33" s="1"/>
      <c r="V33" s="33"/>
      <c r="W33" s="58"/>
    </row>
    <row r="34" spans="1:26" ht="16.5" thickBot="1" x14ac:dyDescent="0.25">
      <c r="A34" s="1"/>
      <c r="B34" s="103" t="s">
        <v>17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5"/>
      <c r="U34" s="1"/>
      <c r="V34" s="33"/>
      <c r="W34" s="58"/>
    </row>
    <row r="35" spans="1:26" ht="15.75" customHeight="1" x14ac:dyDescent="0.2">
      <c r="A35" s="1"/>
      <c r="B35" s="72" t="s">
        <v>18</v>
      </c>
      <c r="C35" s="73"/>
      <c r="D35" s="73"/>
      <c r="E35" s="73"/>
      <c r="F35" s="73"/>
      <c r="G35" s="73"/>
      <c r="H35" s="73"/>
      <c r="I35" s="73"/>
      <c r="J35" s="73"/>
      <c r="K35" s="1"/>
      <c r="L35" s="74" t="s">
        <v>69</v>
      </c>
      <c r="M35" s="74"/>
      <c r="N35" s="74"/>
      <c r="O35" s="74"/>
      <c r="P35" s="74"/>
      <c r="Q35" s="74"/>
      <c r="R35" s="74"/>
      <c r="S35" s="74"/>
      <c r="T35" s="74"/>
      <c r="U35" s="1"/>
      <c r="V35" s="33"/>
      <c r="W35" s="58"/>
    </row>
    <row r="36" spans="1:26" ht="15.75" customHeight="1" x14ac:dyDescent="0.2">
      <c r="A36" s="1"/>
      <c r="B36" s="73"/>
      <c r="C36" s="73"/>
      <c r="D36" s="73"/>
      <c r="E36" s="73"/>
      <c r="F36" s="73"/>
      <c r="G36" s="73"/>
      <c r="H36" s="73"/>
      <c r="I36" s="73"/>
      <c r="J36" s="73"/>
      <c r="K36" s="1"/>
      <c r="L36" s="74" t="s">
        <v>70</v>
      </c>
      <c r="M36" s="74"/>
      <c r="N36" s="74"/>
      <c r="O36" s="74"/>
      <c r="P36" s="74"/>
      <c r="Q36" s="74"/>
      <c r="R36" s="74"/>
      <c r="S36" s="74"/>
      <c r="T36" s="74"/>
      <c r="U36" s="1"/>
      <c r="V36" s="3"/>
      <c r="W36" s="65"/>
    </row>
    <row r="37" spans="1:26" ht="15.75" customHeight="1" x14ac:dyDescent="0.2">
      <c r="A37" s="1"/>
      <c r="B37" s="73"/>
      <c r="C37" s="73"/>
      <c r="D37" s="73"/>
      <c r="E37" s="73"/>
      <c r="F37" s="73"/>
      <c r="G37" s="73"/>
      <c r="H37" s="73"/>
      <c r="I37" s="73"/>
      <c r="J37" s="73"/>
      <c r="K37" s="1"/>
      <c r="U37" s="32"/>
      <c r="V37" s="33"/>
      <c r="W37" s="66"/>
    </row>
    <row r="38" spans="1:26" ht="15.75" customHeight="1" thickBot="1" x14ac:dyDescent="0.25">
      <c r="A38" s="1"/>
      <c r="B38" s="73"/>
      <c r="C38" s="73"/>
      <c r="D38" s="73"/>
      <c r="E38" s="73"/>
      <c r="F38" s="73"/>
      <c r="G38" s="73"/>
      <c r="H38" s="73"/>
      <c r="I38" s="73"/>
      <c r="J38" s="73"/>
      <c r="K38" s="1"/>
      <c r="L38" s="57"/>
      <c r="M38" s="57"/>
      <c r="N38" s="57"/>
      <c r="O38" s="57"/>
      <c r="P38" s="57"/>
      <c r="Q38" s="4"/>
      <c r="R38" s="57"/>
      <c r="S38" s="57"/>
      <c r="T38" s="57"/>
      <c r="U38" s="32"/>
      <c r="V38" s="33"/>
      <c r="W38" s="66"/>
    </row>
    <row r="39" spans="1:26" ht="15.75" customHeight="1" x14ac:dyDescent="0.2">
      <c r="A39" s="1"/>
      <c r="B39" s="73"/>
      <c r="C39" s="73"/>
      <c r="D39" s="73"/>
      <c r="E39" s="73"/>
      <c r="F39" s="73"/>
      <c r="G39" s="73"/>
      <c r="H39" s="73"/>
      <c r="I39" s="73"/>
      <c r="J39" s="73"/>
      <c r="K39" s="1"/>
      <c r="L39" s="58" t="s">
        <v>0</v>
      </c>
      <c r="M39" s="4"/>
      <c r="N39" s="4"/>
      <c r="O39" s="4"/>
      <c r="P39" s="4"/>
      <c r="Q39" s="4"/>
      <c r="R39" s="4"/>
      <c r="S39" s="4" t="s">
        <v>1</v>
      </c>
      <c r="T39" s="4"/>
      <c r="U39" s="32"/>
      <c r="V39" s="33"/>
      <c r="W39" s="66"/>
    </row>
    <row r="40" spans="1:26" hidden="1" x14ac:dyDescent="0.2">
      <c r="B40" s="70"/>
      <c r="C40" s="70"/>
      <c r="D40" s="71"/>
      <c r="E40" s="71"/>
      <c r="F40" s="71"/>
      <c r="G40" s="71"/>
      <c r="H40" s="71"/>
      <c r="I40" s="71"/>
      <c r="J40" s="17"/>
      <c r="U40" s="32"/>
      <c r="V40" s="33"/>
      <c r="W40" s="66"/>
    </row>
    <row r="41" spans="1:26" hidden="1" x14ac:dyDescent="0.2">
      <c r="U41" s="10"/>
      <c r="V41" s="33"/>
      <c r="W41" s="66"/>
    </row>
    <row r="42" spans="1:26" hidden="1" x14ac:dyDescent="0.2">
      <c r="D42" s="1" t="s">
        <v>23</v>
      </c>
      <c r="F42" s="2" t="s">
        <v>24</v>
      </c>
      <c r="J42" s="2" t="s">
        <v>32</v>
      </c>
      <c r="K42" s="2" t="s">
        <v>58</v>
      </c>
      <c r="M42" s="2" t="s">
        <v>33</v>
      </c>
      <c r="O42" s="2" t="s">
        <v>34</v>
      </c>
      <c r="R42" s="10"/>
    </row>
    <row r="43" spans="1:26" hidden="1" x14ac:dyDescent="0.2">
      <c r="D43" s="1"/>
      <c r="M43" s="60"/>
      <c r="R43" s="10"/>
    </row>
    <row r="44" spans="1:26" ht="13.5" hidden="1" x14ac:dyDescent="0.25">
      <c r="C44" s="61" t="str">
        <f>CONCATENATE(U44," ",V44," ",W44," ",X44," ",Y44," ",Z44," ",AA44)</f>
        <v xml:space="preserve">Aitrang Almarausch 1    </v>
      </c>
      <c r="D44" s="10">
        <f t="shared" ref="D44:D75" si="0">T44</f>
        <v>710063</v>
      </c>
      <c r="F44" s="2">
        <f t="shared" ref="F44:F75" si="1">S44</f>
        <v>710</v>
      </c>
      <c r="G44" s="2" t="str">
        <f t="shared" ref="G44:G75" si="2">VLOOKUP(F44,L$56:N$77,2)</f>
        <v>Schützengau Kaufbeuren-Marktoberdorf</v>
      </c>
      <c r="J44" s="2" t="s">
        <v>25</v>
      </c>
      <c r="K44" s="2">
        <v>1</v>
      </c>
      <c r="M44" s="60" t="s">
        <v>21</v>
      </c>
      <c r="O44" s="2">
        <v>1</v>
      </c>
      <c r="R44" s="10"/>
      <c r="S44" s="2">
        <v>710</v>
      </c>
      <c r="T44" s="68">
        <v>710063</v>
      </c>
      <c r="U44" s="10" t="s">
        <v>125</v>
      </c>
      <c r="V44" s="2" t="s">
        <v>126</v>
      </c>
      <c r="W44" s="10">
        <v>1</v>
      </c>
      <c r="Z44" s="61"/>
    </row>
    <row r="45" spans="1:26" ht="13.5" hidden="1" x14ac:dyDescent="0.25">
      <c r="C45" s="61" t="str">
        <f t="shared" ref="C45:C96" si="3">CONCATENATE(U45," ",V45," ",W45," ",X45," ",Y45," ",Z45," ",AA45)</f>
        <v xml:space="preserve">Altusried SV 2    </v>
      </c>
      <c r="D45" s="10">
        <f t="shared" si="0"/>
        <v>701002</v>
      </c>
      <c r="F45" s="2">
        <f t="shared" si="1"/>
        <v>701</v>
      </c>
      <c r="G45" s="2" t="str">
        <f t="shared" si="2"/>
        <v>Schützengau Allgäu</v>
      </c>
      <c r="J45" s="2" t="s">
        <v>26</v>
      </c>
      <c r="K45" s="2">
        <v>2</v>
      </c>
      <c r="M45" s="60" t="s">
        <v>22</v>
      </c>
      <c r="O45" s="2">
        <v>2</v>
      </c>
      <c r="R45" s="10"/>
      <c r="S45" s="2">
        <v>701</v>
      </c>
      <c r="T45" s="68">
        <v>701002</v>
      </c>
      <c r="U45" s="10" t="s">
        <v>101</v>
      </c>
      <c r="V45" s="2" t="s">
        <v>73</v>
      </c>
      <c r="W45" s="10">
        <v>2</v>
      </c>
      <c r="Z45" s="61"/>
    </row>
    <row r="46" spans="1:26" ht="13.5" hidden="1" x14ac:dyDescent="0.25">
      <c r="C46" s="61" t="str">
        <f t="shared" si="3"/>
        <v xml:space="preserve">Altusried SV 3    </v>
      </c>
      <c r="D46" s="10">
        <f t="shared" si="0"/>
        <v>701002</v>
      </c>
      <c r="F46" s="2">
        <f t="shared" si="1"/>
        <v>701</v>
      </c>
      <c r="G46" s="2" t="str">
        <f t="shared" si="2"/>
        <v>Schützengau Allgäu</v>
      </c>
      <c r="J46" s="2" t="s">
        <v>27</v>
      </c>
      <c r="K46" s="2">
        <v>3</v>
      </c>
      <c r="O46" s="2">
        <v>3</v>
      </c>
      <c r="R46" s="10"/>
      <c r="S46" s="2">
        <v>701</v>
      </c>
      <c r="T46" s="68">
        <v>701002</v>
      </c>
      <c r="U46" s="61" t="s">
        <v>101</v>
      </c>
      <c r="V46" s="61" t="s">
        <v>73</v>
      </c>
      <c r="W46" s="67">
        <v>3</v>
      </c>
      <c r="X46" s="61"/>
      <c r="Y46" s="61"/>
      <c r="Z46" s="61"/>
    </row>
    <row r="47" spans="1:26" ht="13.5" hidden="1" x14ac:dyDescent="0.25">
      <c r="C47" s="61" t="str">
        <f t="shared" si="3"/>
        <v xml:space="preserve">Altusried SV 1    </v>
      </c>
      <c r="D47" s="10">
        <f t="shared" si="0"/>
        <v>701002</v>
      </c>
      <c r="F47" s="2">
        <f t="shared" si="1"/>
        <v>701</v>
      </c>
      <c r="G47" s="2" t="str">
        <f t="shared" si="2"/>
        <v>Schützengau Allgäu</v>
      </c>
      <c r="J47" s="2" t="s">
        <v>28</v>
      </c>
      <c r="K47" s="2">
        <v>4</v>
      </c>
      <c r="O47" s="2">
        <v>4</v>
      </c>
      <c r="R47" s="10"/>
      <c r="S47" s="2">
        <v>701</v>
      </c>
      <c r="T47">
        <v>701002</v>
      </c>
      <c r="U47" s="10" t="s">
        <v>101</v>
      </c>
      <c r="V47" s="2" t="s">
        <v>73</v>
      </c>
      <c r="W47" s="10">
        <v>1</v>
      </c>
      <c r="Z47" s="61"/>
    </row>
    <row r="48" spans="1:26" ht="13.5" hidden="1" x14ac:dyDescent="0.25">
      <c r="C48" s="61" t="str">
        <f t="shared" si="3"/>
        <v xml:space="preserve">Asbach-Bäumenheim VSG 1900 2   </v>
      </c>
      <c r="D48" s="10">
        <f t="shared" si="0"/>
        <v>706002</v>
      </c>
      <c r="F48" s="2">
        <f t="shared" si="1"/>
        <v>706</v>
      </c>
      <c r="G48" s="2" t="str">
        <f t="shared" si="2"/>
        <v>Schützengau Donau-Ries</v>
      </c>
      <c r="J48" s="2" t="s">
        <v>29</v>
      </c>
      <c r="O48" s="2">
        <v>5</v>
      </c>
      <c r="R48" s="10"/>
      <c r="S48" s="2">
        <v>706</v>
      </c>
      <c r="T48">
        <v>706002</v>
      </c>
      <c r="U48" s="2" t="s">
        <v>218</v>
      </c>
      <c r="V48" s="2" t="s">
        <v>219</v>
      </c>
      <c r="W48" s="10">
        <v>1900</v>
      </c>
      <c r="X48" s="2">
        <v>2</v>
      </c>
    </row>
    <row r="49" spans="3:26" ht="13.5" hidden="1" x14ac:dyDescent="0.25">
      <c r="C49" s="61" t="str">
        <f t="shared" si="3"/>
        <v xml:space="preserve">Aschberg SV Aislingen 1   </v>
      </c>
      <c r="D49" s="10">
        <f t="shared" si="0"/>
        <v>705001</v>
      </c>
      <c r="F49" s="2">
        <f t="shared" si="1"/>
        <v>705</v>
      </c>
      <c r="G49" s="2" t="str">
        <f t="shared" si="2"/>
        <v>Schützengau Donau-Brenz</v>
      </c>
      <c r="J49" s="2" t="s">
        <v>30</v>
      </c>
      <c r="O49" s="2">
        <v>6</v>
      </c>
      <c r="R49" s="10"/>
      <c r="S49" s="2">
        <v>705</v>
      </c>
      <c r="T49" s="68">
        <v>705001</v>
      </c>
      <c r="U49" s="10" t="s">
        <v>158</v>
      </c>
      <c r="V49" s="2" t="s">
        <v>73</v>
      </c>
      <c r="W49" s="10" t="s">
        <v>157</v>
      </c>
      <c r="X49" s="2">
        <v>1</v>
      </c>
      <c r="Z49" s="61"/>
    </row>
    <row r="50" spans="3:26" ht="13.5" hidden="1" x14ac:dyDescent="0.25">
      <c r="C50" s="61" t="str">
        <f t="shared" si="3"/>
        <v xml:space="preserve">Attenhausen Edelweiß 1    </v>
      </c>
      <c r="D50" s="10">
        <f t="shared" si="0"/>
        <v>717001</v>
      </c>
      <c r="F50" s="2">
        <f t="shared" si="1"/>
        <v>717</v>
      </c>
      <c r="G50" s="2" t="str">
        <f t="shared" si="2"/>
        <v>Schützengau Ottobeuren</v>
      </c>
      <c r="J50" s="2" t="s">
        <v>31</v>
      </c>
      <c r="O50" s="2">
        <v>7</v>
      </c>
      <c r="R50" s="10"/>
      <c r="S50" s="2">
        <v>717</v>
      </c>
      <c r="T50">
        <v>717001</v>
      </c>
      <c r="U50" s="2" t="s">
        <v>214</v>
      </c>
      <c r="V50" s="2" t="s">
        <v>71</v>
      </c>
      <c r="W50" s="10">
        <v>1</v>
      </c>
    </row>
    <row r="51" spans="3:26" ht="13.5" hidden="1" x14ac:dyDescent="0.25">
      <c r="C51" s="61" t="str">
        <f t="shared" si="3"/>
        <v xml:space="preserve">Attenhofen SV 1    </v>
      </c>
      <c r="D51" s="10">
        <f t="shared" si="0"/>
        <v>719001</v>
      </c>
      <c r="F51" s="2">
        <f t="shared" si="1"/>
        <v>719</v>
      </c>
      <c r="G51" s="2" t="str">
        <f t="shared" si="2"/>
        <v>Schützengau Rothtal</v>
      </c>
      <c r="J51" s="2" t="s">
        <v>59</v>
      </c>
      <c r="O51" s="2">
        <v>8</v>
      </c>
      <c r="R51" s="10"/>
      <c r="S51" s="2">
        <v>719</v>
      </c>
      <c r="T51" s="68">
        <v>719001</v>
      </c>
      <c r="U51" s="2" t="s">
        <v>137</v>
      </c>
      <c r="V51" s="2" t="s">
        <v>73</v>
      </c>
      <c r="W51" s="10">
        <v>1</v>
      </c>
      <c r="Z51" s="61"/>
    </row>
    <row r="52" spans="3:26" ht="13.5" hidden="1" x14ac:dyDescent="0.25">
      <c r="C52" s="61" t="str">
        <f t="shared" si="3"/>
        <v xml:space="preserve">Attenhofen SV 1    </v>
      </c>
      <c r="D52" s="10">
        <f t="shared" si="0"/>
        <v>719001</v>
      </c>
      <c r="F52" s="2">
        <f t="shared" si="1"/>
        <v>719</v>
      </c>
      <c r="G52" s="2" t="str">
        <f t="shared" si="2"/>
        <v>Schützengau Rothtal</v>
      </c>
      <c r="J52" s="2" t="s">
        <v>60</v>
      </c>
      <c r="R52" s="10"/>
      <c r="S52" s="2">
        <v>719</v>
      </c>
      <c r="T52">
        <v>719001</v>
      </c>
      <c r="U52" s="10" t="s">
        <v>137</v>
      </c>
      <c r="V52" s="2" t="s">
        <v>73</v>
      </c>
      <c r="W52" s="10">
        <v>1</v>
      </c>
      <c r="Z52" s="61"/>
    </row>
    <row r="53" spans="3:26" ht="13.5" hidden="1" x14ac:dyDescent="0.25">
      <c r="C53" s="61" t="str">
        <f t="shared" si="3"/>
        <v xml:space="preserve">Au SV 1    </v>
      </c>
      <c r="D53" s="10">
        <f t="shared" si="0"/>
        <v>709002</v>
      </c>
      <c r="F53" s="2">
        <f t="shared" si="1"/>
        <v>709</v>
      </c>
      <c r="G53" s="2" t="str">
        <f t="shared" si="2"/>
        <v>Schützengau Illertissen</v>
      </c>
      <c r="J53" s="2" t="s">
        <v>61</v>
      </c>
      <c r="R53" s="10"/>
      <c r="S53" s="2">
        <v>709</v>
      </c>
      <c r="T53" s="68">
        <v>709002</v>
      </c>
      <c r="U53" s="10" t="s">
        <v>99</v>
      </c>
      <c r="V53" s="2" t="s">
        <v>73</v>
      </c>
      <c r="W53" s="10">
        <v>1</v>
      </c>
    </row>
    <row r="54" spans="3:26" ht="13.5" hidden="1" x14ac:dyDescent="0.25">
      <c r="C54" s="61" t="str">
        <f t="shared" si="3"/>
        <v xml:space="preserve">Augsburg Kgl.priv.SV 1    </v>
      </c>
      <c r="D54" s="10">
        <f t="shared" si="0"/>
        <v>702017</v>
      </c>
      <c r="F54" s="2">
        <f t="shared" si="1"/>
        <v>702</v>
      </c>
      <c r="G54" s="2" t="str">
        <f t="shared" si="2"/>
        <v>Schützengau Augsburg</v>
      </c>
      <c r="R54" s="10"/>
      <c r="S54" s="2">
        <v>702</v>
      </c>
      <c r="T54">
        <v>702017</v>
      </c>
      <c r="U54" s="10" t="s">
        <v>198</v>
      </c>
      <c r="V54" s="2" t="s">
        <v>199</v>
      </c>
      <c r="W54" s="10">
        <v>1</v>
      </c>
      <c r="Z54" s="61"/>
    </row>
    <row r="55" spans="3:26" ht="13.5" hidden="1" x14ac:dyDescent="0.25">
      <c r="C55" s="61" t="str">
        <f t="shared" si="3"/>
        <v xml:space="preserve">Augsburg-Hochzoll DJK-Sternschützen 1    </v>
      </c>
      <c r="D55" s="10">
        <f t="shared" si="0"/>
        <v>702015</v>
      </c>
      <c r="F55" s="2">
        <f t="shared" si="1"/>
        <v>702</v>
      </c>
      <c r="G55" s="2" t="str">
        <f t="shared" si="2"/>
        <v>Schützengau Augsburg</v>
      </c>
      <c r="R55" s="10"/>
      <c r="S55" s="2">
        <v>702</v>
      </c>
      <c r="T55">
        <v>702015</v>
      </c>
      <c r="U55" s="2" t="s">
        <v>202</v>
      </c>
      <c r="V55" s="2" t="s">
        <v>203</v>
      </c>
      <c r="W55" s="10">
        <v>1</v>
      </c>
      <c r="Z55" s="61"/>
    </row>
    <row r="56" spans="3:26" ht="13.5" hidden="1" x14ac:dyDescent="0.25">
      <c r="C56" s="61" t="str">
        <f t="shared" si="3"/>
        <v xml:space="preserve">Baldingen Goldbachschützen 1    </v>
      </c>
      <c r="D56" s="10">
        <f t="shared" si="0"/>
        <v>718006</v>
      </c>
      <c r="F56" s="2">
        <f t="shared" si="1"/>
        <v>718</v>
      </c>
      <c r="G56" s="2" t="str">
        <f t="shared" si="2"/>
        <v>Schützengau Ries-Nördlingen</v>
      </c>
      <c r="L56" s="62">
        <v>701</v>
      </c>
      <c r="M56" s="63" t="s">
        <v>35</v>
      </c>
      <c r="R56" s="10"/>
      <c r="S56" s="2">
        <v>718</v>
      </c>
      <c r="T56" s="68">
        <v>718006</v>
      </c>
      <c r="U56" s="10" t="s">
        <v>121</v>
      </c>
      <c r="V56" s="2" t="s">
        <v>122</v>
      </c>
      <c r="W56" s="10">
        <v>1</v>
      </c>
    </row>
    <row r="57" spans="3:26" ht="13.5" hidden="1" x14ac:dyDescent="0.25">
      <c r="C57" s="61" t="str">
        <f t="shared" si="3"/>
        <v xml:space="preserve">Balzhausen SV Schützenblut 1   </v>
      </c>
      <c r="D57" s="10">
        <f t="shared" si="0"/>
        <v>711004</v>
      </c>
      <c r="F57" s="2">
        <f t="shared" si="1"/>
        <v>711</v>
      </c>
      <c r="G57" s="2" t="str">
        <f t="shared" si="2"/>
        <v>Schützengau Krumbach</v>
      </c>
      <c r="L57" s="62">
        <v>702</v>
      </c>
      <c r="M57" s="63" t="s">
        <v>36</v>
      </c>
      <c r="R57" s="10"/>
      <c r="S57" s="2">
        <v>711</v>
      </c>
      <c r="T57">
        <v>711004</v>
      </c>
      <c r="U57" s="10" t="s">
        <v>187</v>
      </c>
      <c r="V57" s="2" t="s">
        <v>73</v>
      </c>
      <c r="W57" s="10" t="s">
        <v>188</v>
      </c>
      <c r="X57" s="2">
        <v>1</v>
      </c>
      <c r="Z57" s="61"/>
    </row>
    <row r="58" spans="3:26" ht="13.5" hidden="1" x14ac:dyDescent="0.25">
      <c r="C58" s="61" t="str">
        <f t="shared" si="3"/>
        <v xml:space="preserve">Balzhausen SV Schützenblut 2   </v>
      </c>
      <c r="D58" s="10">
        <f t="shared" si="0"/>
        <v>711004</v>
      </c>
      <c r="F58" s="2">
        <f t="shared" si="1"/>
        <v>711</v>
      </c>
      <c r="G58" s="2" t="str">
        <f t="shared" si="2"/>
        <v>Schützengau Krumbach</v>
      </c>
      <c r="L58" s="62">
        <v>703</v>
      </c>
      <c r="M58" s="63" t="s">
        <v>37</v>
      </c>
      <c r="R58" s="10"/>
      <c r="S58" s="2">
        <v>711</v>
      </c>
      <c r="T58">
        <v>711004</v>
      </c>
      <c r="U58" s="2" t="s">
        <v>187</v>
      </c>
      <c r="V58" s="2" t="s">
        <v>73</v>
      </c>
      <c r="W58" s="10" t="s">
        <v>188</v>
      </c>
      <c r="X58" s="2">
        <v>2</v>
      </c>
    </row>
    <row r="59" spans="3:26" ht="13.5" hidden="1" x14ac:dyDescent="0.25">
      <c r="C59" s="61" t="str">
        <f t="shared" si="3"/>
        <v xml:space="preserve">Bellenberg SV Pfeil 1   </v>
      </c>
      <c r="D59" s="10">
        <f t="shared" si="0"/>
        <v>709003</v>
      </c>
      <c r="F59" s="2">
        <f t="shared" si="1"/>
        <v>709</v>
      </c>
      <c r="G59" s="2" t="str">
        <f t="shared" si="2"/>
        <v>Schützengau Illertissen</v>
      </c>
      <c r="L59" s="62">
        <v>704</v>
      </c>
      <c r="M59" s="63" t="s">
        <v>38</v>
      </c>
      <c r="R59" s="10"/>
      <c r="S59" s="2">
        <v>709</v>
      </c>
      <c r="T59">
        <v>709003</v>
      </c>
      <c r="U59" s="10" t="s">
        <v>204</v>
      </c>
      <c r="V59" s="2" t="s">
        <v>73</v>
      </c>
      <c r="W59" s="10" t="s">
        <v>205</v>
      </c>
      <c r="X59" s="2">
        <v>1</v>
      </c>
      <c r="Z59" s="61"/>
    </row>
    <row r="60" spans="3:26" ht="13.5" hidden="1" x14ac:dyDescent="0.25">
      <c r="C60" s="61" t="str">
        <f t="shared" si="3"/>
        <v xml:space="preserve">Bergstetten Sportschützen 1    </v>
      </c>
      <c r="D60" s="10">
        <f t="shared" si="0"/>
        <v>706064</v>
      </c>
      <c r="F60" s="2">
        <f t="shared" si="1"/>
        <v>706</v>
      </c>
      <c r="G60" s="2" t="str">
        <f t="shared" si="2"/>
        <v>Schützengau Donau-Ries</v>
      </c>
      <c r="L60" s="62">
        <v>705</v>
      </c>
      <c r="M60" s="63" t="s">
        <v>39</v>
      </c>
      <c r="R60" s="10"/>
      <c r="S60" s="2">
        <v>706</v>
      </c>
      <c r="T60" s="68">
        <v>706064</v>
      </c>
      <c r="U60" s="2" t="s">
        <v>111</v>
      </c>
      <c r="V60" s="2" t="s">
        <v>112</v>
      </c>
      <c r="W60" s="10">
        <v>1</v>
      </c>
      <c r="Z60" s="61"/>
    </row>
    <row r="61" spans="3:26" ht="13.5" hidden="1" x14ac:dyDescent="0.25">
      <c r="C61" s="61" t="str">
        <f t="shared" si="3"/>
        <v xml:space="preserve">Bertholdshofen Schloßbergler 1    </v>
      </c>
      <c r="D61" s="10">
        <f t="shared" si="0"/>
        <v>710008</v>
      </c>
      <c r="F61" s="2">
        <f t="shared" si="1"/>
        <v>710</v>
      </c>
      <c r="G61" s="2" t="str">
        <f t="shared" si="2"/>
        <v>Schützengau Kaufbeuren-Marktoberdorf</v>
      </c>
      <c r="L61" s="62">
        <v>706</v>
      </c>
      <c r="M61" s="63" t="s">
        <v>40</v>
      </c>
      <c r="R61" s="10"/>
      <c r="S61" s="2">
        <v>710</v>
      </c>
      <c r="T61" s="68">
        <v>710008</v>
      </c>
      <c r="U61" s="2" t="s">
        <v>106</v>
      </c>
      <c r="V61" s="2" t="s">
        <v>107</v>
      </c>
      <c r="W61" s="10">
        <v>1</v>
      </c>
    </row>
    <row r="62" spans="3:26" ht="13.5" hidden="1" x14ac:dyDescent="0.25">
      <c r="C62" s="61" t="str">
        <f t="shared" si="3"/>
        <v xml:space="preserve">Blöcktach Schwarzenburg 1    </v>
      </c>
      <c r="D62" s="10">
        <f t="shared" si="0"/>
        <v>710011</v>
      </c>
      <c r="F62" s="2">
        <f t="shared" si="1"/>
        <v>710</v>
      </c>
      <c r="G62" s="2" t="str">
        <f t="shared" si="2"/>
        <v>Schützengau Kaufbeuren-Marktoberdorf</v>
      </c>
      <c r="L62" s="62">
        <v>707</v>
      </c>
      <c r="M62" s="63" t="s">
        <v>41</v>
      </c>
      <c r="R62" s="10"/>
      <c r="S62" s="2">
        <v>710</v>
      </c>
      <c r="T62" s="68">
        <v>710011</v>
      </c>
      <c r="U62" s="10" t="s">
        <v>132</v>
      </c>
      <c r="V62" s="2" t="s">
        <v>133</v>
      </c>
      <c r="W62" s="10">
        <v>1</v>
      </c>
    </row>
    <row r="63" spans="3:26" ht="13.5" hidden="1" x14ac:dyDescent="0.25">
      <c r="C63" s="61" t="str">
        <f t="shared" si="3"/>
        <v xml:space="preserve">Breitenthal SV 1886 1   </v>
      </c>
      <c r="D63" s="10">
        <f t="shared" si="0"/>
        <v>711008</v>
      </c>
      <c r="F63" s="2">
        <f t="shared" si="1"/>
        <v>711</v>
      </c>
      <c r="G63" s="2" t="str">
        <f t="shared" si="2"/>
        <v>Schützengau Krumbach</v>
      </c>
      <c r="L63" s="62">
        <v>709</v>
      </c>
      <c r="M63" s="63" t="s">
        <v>42</v>
      </c>
      <c r="R63" s="10"/>
      <c r="S63" s="2">
        <v>711</v>
      </c>
      <c r="T63">
        <v>711008</v>
      </c>
      <c r="U63" s="10" t="s">
        <v>212</v>
      </c>
      <c r="V63" s="2" t="s">
        <v>73</v>
      </c>
      <c r="W63" s="10">
        <v>1886</v>
      </c>
      <c r="X63" s="2">
        <v>1</v>
      </c>
    </row>
    <row r="64" spans="3:26" ht="13.5" hidden="1" x14ac:dyDescent="0.25">
      <c r="C64" s="61" t="str">
        <f t="shared" si="3"/>
        <v xml:space="preserve">Bronnen Hubertus 1    </v>
      </c>
      <c r="D64" s="10">
        <f t="shared" si="0"/>
        <v>714006</v>
      </c>
      <c r="F64" s="2">
        <f t="shared" si="1"/>
        <v>714</v>
      </c>
      <c r="G64" s="2" t="str">
        <f t="shared" si="2"/>
        <v>Schützengau Mindelheim</v>
      </c>
      <c r="L64" s="62">
        <v>710</v>
      </c>
      <c r="M64" s="63" t="s">
        <v>43</v>
      </c>
      <c r="R64" s="10"/>
      <c r="S64" s="2">
        <v>714</v>
      </c>
      <c r="T64" s="68">
        <v>714006</v>
      </c>
      <c r="U64" s="10" t="s">
        <v>89</v>
      </c>
      <c r="V64" s="2" t="s">
        <v>78</v>
      </c>
      <c r="W64" s="2">
        <v>1</v>
      </c>
      <c r="Y64" s="10"/>
      <c r="Z64" s="61"/>
    </row>
    <row r="65" spans="3:26" ht="13.5" hidden="1" x14ac:dyDescent="0.25">
      <c r="C65" s="61" t="str">
        <f t="shared" si="3"/>
        <v xml:space="preserve">Bronnen Hubertus 1    </v>
      </c>
      <c r="D65" s="10">
        <f t="shared" si="0"/>
        <v>714006</v>
      </c>
      <c r="F65" s="2">
        <f t="shared" si="1"/>
        <v>714</v>
      </c>
      <c r="G65" s="2" t="str">
        <f t="shared" si="2"/>
        <v>Schützengau Mindelheim</v>
      </c>
      <c r="L65" s="62">
        <v>711</v>
      </c>
      <c r="M65" s="63" t="s">
        <v>44</v>
      </c>
      <c r="R65" s="10"/>
      <c r="S65" s="2">
        <v>714</v>
      </c>
      <c r="T65">
        <v>714006</v>
      </c>
      <c r="U65" s="10" t="s">
        <v>89</v>
      </c>
      <c r="V65" s="2" t="s">
        <v>78</v>
      </c>
      <c r="W65" s="10">
        <v>1</v>
      </c>
    </row>
    <row r="66" spans="3:26" ht="13.5" hidden="1" x14ac:dyDescent="0.25">
      <c r="C66" s="61" t="str">
        <f t="shared" si="3"/>
        <v xml:space="preserve">Bubesheim Gut Glück 1   </v>
      </c>
      <c r="D66" s="10">
        <f t="shared" si="0"/>
        <v>707002</v>
      </c>
      <c r="F66" s="2">
        <f t="shared" si="1"/>
        <v>707</v>
      </c>
      <c r="G66" s="2" t="str">
        <f t="shared" si="2"/>
        <v>Schützengau Günzburg</v>
      </c>
      <c r="L66" s="62">
        <v>712</v>
      </c>
      <c r="M66" s="63" t="s">
        <v>45</v>
      </c>
      <c r="R66" s="10"/>
      <c r="S66" s="2">
        <v>707</v>
      </c>
      <c r="T66" s="68">
        <v>707002</v>
      </c>
      <c r="U66" s="10" t="s">
        <v>146</v>
      </c>
      <c r="V66" s="2" t="s">
        <v>147</v>
      </c>
      <c r="W66" s="10" t="s">
        <v>148</v>
      </c>
      <c r="X66" s="2">
        <v>1</v>
      </c>
    </row>
    <row r="67" spans="3:26" ht="13.5" hidden="1" x14ac:dyDescent="0.25">
      <c r="C67" s="61" t="str">
        <f t="shared" si="3"/>
        <v xml:space="preserve">Buching-Berghof SV 1    </v>
      </c>
      <c r="D67" s="10">
        <f t="shared" si="0"/>
        <v>716002</v>
      </c>
      <c r="F67" s="2">
        <f t="shared" si="1"/>
        <v>716</v>
      </c>
      <c r="G67" s="2" t="str">
        <f t="shared" si="2"/>
        <v>Schützengau Ostallgäu</v>
      </c>
      <c r="L67" s="62">
        <v>713</v>
      </c>
      <c r="M67" s="63" t="s">
        <v>46</v>
      </c>
      <c r="R67" s="10"/>
      <c r="S67" s="2">
        <v>716</v>
      </c>
      <c r="T67" s="68">
        <v>716002</v>
      </c>
      <c r="U67" s="2" t="s">
        <v>131</v>
      </c>
      <c r="V67" s="10" t="s">
        <v>73</v>
      </c>
      <c r="W67" s="10">
        <v>1</v>
      </c>
    </row>
    <row r="68" spans="3:26" ht="13.5" hidden="1" x14ac:dyDescent="0.25">
      <c r="C68" s="61" t="str">
        <f t="shared" si="3"/>
        <v xml:space="preserve">Burtenbach 1897 1    </v>
      </c>
      <c r="D68" s="10">
        <f t="shared" si="0"/>
        <v>704002</v>
      </c>
      <c r="F68" s="2">
        <f t="shared" si="1"/>
        <v>704</v>
      </c>
      <c r="G68" s="2" t="str">
        <f t="shared" si="2"/>
        <v>Schützengau Burgau</v>
      </c>
      <c r="L68" s="62">
        <v>714</v>
      </c>
      <c r="M68" s="63" t="s">
        <v>47</v>
      </c>
      <c r="R68" s="10"/>
      <c r="S68" s="2">
        <v>704</v>
      </c>
      <c r="T68" s="68">
        <v>704002</v>
      </c>
      <c r="U68" s="2" t="s">
        <v>93</v>
      </c>
      <c r="V68" s="2">
        <v>1897</v>
      </c>
      <c r="W68" s="10">
        <v>1</v>
      </c>
      <c r="Z68" s="61"/>
    </row>
    <row r="69" spans="3:26" ht="13.5" hidden="1" x14ac:dyDescent="0.25">
      <c r="C69" s="61" t="str">
        <f t="shared" si="3"/>
        <v xml:space="preserve">Dietershofen Buchenwald 1    </v>
      </c>
      <c r="D69" s="10">
        <f t="shared" si="0"/>
        <v>703002</v>
      </c>
      <c r="F69" s="2">
        <f t="shared" si="1"/>
        <v>703</v>
      </c>
      <c r="G69" s="2" t="str">
        <f t="shared" si="2"/>
        <v>Schützengau Babenhausen</v>
      </c>
      <c r="L69" s="62">
        <v>715</v>
      </c>
      <c r="M69" s="63" t="s">
        <v>48</v>
      </c>
      <c r="R69" s="10"/>
      <c r="S69" s="2">
        <v>703</v>
      </c>
      <c r="T69" s="68">
        <v>703002</v>
      </c>
      <c r="U69" s="10" t="s">
        <v>88</v>
      </c>
      <c r="V69" s="2" t="s">
        <v>76</v>
      </c>
      <c r="W69" s="10">
        <v>1</v>
      </c>
    </row>
    <row r="70" spans="3:26" ht="13.5" hidden="1" x14ac:dyDescent="0.25">
      <c r="C70" s="61" t="str">
        <f t="shared" si="3"/>
        <v xml:space="preserve">Ebermergen Rote Rose 1   </v>
      </c>
      <c r="D70" s="10">
        <f t="shared" si="0"/>
        <v>706011</v>
      </c>
      <c r="F70" s="2">
        <f t="shared" si="1"/>
        <v>706</v>
      </c>
      <c r="G70" s="2" t="str">
        <f t="shared" si="2"/>
        <v>Schützengau Donau-Ries</v>
      </c>
      <c r="L70" s="62">
        <v>716</v>
      </c>
      <c r="M70" s="63" t="s">
        <v>49</v>
      </c>
      <c r="R70" s="10"/>
      <c r="S70" s="2">
        <v>706</v>
      </c>
      <c r="T70" s="68">
        <v>706011</v>
      </c>
      <c r="U70" s="10" t="s">
        <v>154</v>
      </c>
      <c r="V70" s="2" t="s">
        <v>155</v>
      </c>
      <c r="W70" s="10" t="s">
        <v>156</v>
      </c>
      <c r="X70" s="2">
        <v>1</v>
      </c>
      <c r="Z70" s="61"/>
    </row>
    <row r="71" spans="3:26" ht="13.5" hidden="1" x14ac:dyDescent="0.25">
      <c r="C71" s="61" t="str">
        <f t="shared" si="3"/>
        <v xml:space="preserve">Egg 1     </v>
      </c>
      <c r="D71" s="10">
        <f t="shared" si="0"/>
        <v>713006</v>
      </c>
      <c r="F71" s="2">
        <f t="shared" si="1"/>
        <v>713</v>
      </c>
      <c r="G71" s="2" t="str">
        <f t="shared" si="2"/>
        <v>Schützengau Memmingen</v>
      </c>
      <c r="L71" s="62">
        <v>717</v>
      </c>
      <c r="M71" s="63" t="s">
        <v>50</v>
      </c>
      <c r="R71" s="10"/>
      <c r="S71" s="2">
        <v>713</v>
      </c>
      <c r="T71" s="68">
        <v>713006</v>
      </c>
      <c r="U71" s="10" t="s">
        <v>114</v>
      </c>
      <c r="V71" s="2">
        <v>1</v>
      </c>
    </row>
    <row r="72" spans="3:26" ht="13.5" hidden="1" x14ac:dyDescent="0.25">
      <c r="C72" s="61" t="str">
        <f t="shared" si="3"/>
        <v xml:space="preserve">Eggenthal NAWE 1    </v>
      </c>
      <c r="D72" s="10">
        <f t="shared" si="0"/>
        <v>710015</v>
      </c>
      <c r="F72" s="2">
        <f t="shared" si="1"/>
        <v>710</v>
      </c>
      <c r="G72" s="2" t="str">
        <f t="shared" si="2"/>
        <v>Schützengau Kaufbeuren-Marktoberdorf</v>
      </c>
      <c r="L72" s="62">
        <v>718</v>
      </c>
      <c r="M72" s="63" t="s">
        <v>51</v>
      </c>
      <c r="R72" s="10"/>
      <c r="S72" s="2">
        <v>710</v>
      </c>
      <c r="T72" s="68">
        <v>710015</v>
      </c>
      <c r="U72" s="10" t="s">
        <v>86</v>
      </c>
      <c r="V72" s="2" t="s">
        <v>85</v>
      </c>
      <c r="W72" s="2">
        <v>1</v>
      </c>
      <c r="Y72" s="10"/>
      <c r="Z72" s="61"/>
    </row>
    <row r="73" spans="3:26" ht="13.5" hidden="1" x14ac:dyDescent="0.25">
      <c r="C73" s="61" t="str">
        <f t="shared" si="3"/>
        <v xml:space="preserve">Ehingen Tell 1    </v>
      </c>
      <c r="D73" s="10">
        <f t="shared" si="0"/>
        <v>722009</v>
      </c>
      <c r="F73" s="2">
        <f t="shared" si="1"/>
        <v>722</v>
      </c>
      <c r="G73" s="2" t="str">
        <f t="shared" si="2"/>
        <v>Schützengau Wertingen</v>
      </c>
      <c r="L73" s="62">
        <v>719</v>
      </c>
      <c r="M73" s="63" t="s">
        <v>52</v>
      </c>
      <c r="R73" s="10"/>
      <c r="S73" s="2">
        <v>722</v>
      </c>
      <c r="T73">
        <v>722009</v>
      </c>
      <c r="U73" s="61" t="s">
        <v>193</v>
      </c>
      <c r="V73" s="61" t="s">
        <v>194</v>
      </c>
      <c r="W73" s="67">
        <v>1</v>
      </c>
      <c r="X73" s="61"/>
      <c r="Y73" s="61"/>
      <c r="Z73" s="61"/>
    </row>
    <row r="74" spans="3:26" ht="13.5" hidden="1" x14ac:dyDescent="0.25">
      <c r="C74" s="61" t="str">
        <f t="shared" si="3"/>
        <v xml:space="preserve">Eldern SV Günztal 1   </v>
      </c>
      <c r="D74" s="10">
        <f t="shared" si="0"/>
        <v>717005</v>
      </c>
      <c r="F74" s="2">
        <f t="shared" si="1"/>
        <v>717</v>
      </c>
      <c r="G74" s="2" t="str">
        <f t="shared" si="2"/>
        <v>Schützengau Ottobeuren</v>
      </c>
      <c r="L74" s="62">
        <v>720</v>
      </c>
      <c r="M74" s="63" t="s">
        <v>53</v>
      </c>
      <c r="R74" s="10"/>
      <c r="S74" s="2">
        <v>717</v>
      </c>
      <c r="T74" s="68">
        <v>717005</v>
      </c>
      <c r="U74" s="10" t="s">
        <v>87</v>
      </c>
      <c r="V74" s="2" t="s">
        <v>73</v>
      </c>
      <c r="W74" s="10" t="s">
        <v>77</v>
      </c>
      <c r="X74" s="2">
        <v>1</v>
      </c>
    </row>
    <row r="75" spans="3:26" ht="13.5" hidden="1" x14ac:dyDescent="0.25">
      <c r="C75" s="61" t="str">
        <f t="shared" si="3"/>
        <v xml:space="preserve">Eldern SV Günztal 1   </v>
      </c>
      <c r="D75" s="10">
        <f t="shared" si="0"/>
        <v>717005</v>
      </c>
      <c r="F75" s="2">
        <f t="shared" si="1"/>
        <v>717</v>
      </c>
      <c r="G75" s="2" t="str">
        <f t="shared" si="2"/>
        <v>Schützengau Ottobeuren</v>
      </c>
      <c r="L75" s="62">
        <v>721</v>
      </c>
      <c r="M75" s="63" t="s">
        <v>54</v>
      </c>
      <c r="R75" s="10"/>
      <c r="S75" s="2">
        <v>717</v>
      </c>
      <c r="T75">
        <v>717005</v>
      </c>
      <c r="U75" s="10" t="s">
        <v>87</v>
      </c>
      <c r="V75" s="2" t="s">
        <v>73</v>
      </c>
      <c r="W75" s="10" t="s">
        <v>77</v>
      </c>
      <c r="X75" s="2">
        <v>1</v>
      </c>
      <c r="Z75" s="61"/>
    </row>
    <row r="76" spans="3:26" ht="13.5" hidden="1" x14ac:dyDescent="0.25">
      <c r="C76" s="61" t="str">
        <f t="shared" si="3"/>
        <v xml:space="preserve">Engetried Alpenrose 1    </v>
      </c>
      <c r="D76" s="10">
        <f t="shared" ref="D76:D139" si="4">T76</f>
        <v>717006</v>
      </c>
      <c r="F76" s="2">
        <f t="shared" ref="F76:F96" si="5">S76</f>
        <v>717</v>
      </c>
      <c r="G76" s="2" t="str">
        <f t="shared" ref="G76:G96" si="6">VLOOKUP(F76,L$56:N$77,2)</f>
        <v>Schützengau Ottobeuren</v>
      </c>
      <c r="L76" s="62">
        <v>722</v>
      </c>
      <c r="M76" s="63" t="s">
        <v>55</v>
      </c>
      <c r="R76" s="10"/>
      <c r="S76" s="2">
        <v>717</v>
      </c>
      <c r="T76" s="68">
        <v>717006</v>
      </c>
      <c r="U76" s="10" t="s">
        <v>84</v>
      </c>
      <c r="V76" s="2" t="s">
        <v>75</v>
      </c>
      <c r="W76" s="10">
        <v>1</v>
      </c>
      <c r="Z76" s="61"/>
    </row>
    <row r="77" spans="3:26" ht="13.5" hidden="1" x14ac:dyDescent="0.25">
      <c r="C77" s="61" t="str">
        <f t="shared" si="3"/>
        <v xml:space="preserve">Erkheim 1876 1    </v>
      </c>
      <c r="D77" s="10">
        <f t="shared" si="4"/>
        <v>713008</v>
      </c>
      <c r="F77" s="2">
        <f t="shared" si="5"/>
        <v>713</v>
      </c>
      <c r="G77" s="2" t="str">
        <f t="shared" si="6"/>
        <v>Schützengau Memmingen</v>
      </c>
      <c r="L77" s="62">
        <v>723</v>
      </c>
      <c r="M77" s="63" t="s">
        <v>56</v>
      </c>
      <c r="R77" s="10"/>
      <c r="S77" s="2">
        <v>713</v>
      </c>
      <c r="T77">
        <v>713008</v>
      </c>
      <c r="U77" s="10" t="s">
        <v>181</v>
      </c>
      <c r="V77" s="2">
        <v>1876</v>
      </c>
      <c r="W77" s="10">
        <v>1</v>
      </c>
    </row>
    <row r="78" spans="3:26" ht="13.5" hidden="1" x14ac:dyDescent="0.25">
      <c r="C78" s="61" t="str">
        <f t="shared" si="3"/>
        <v xml:space="preserve">Ettringen Rechberg-Rothenlöwen 1    </v>
      </c>
      <c r="D78" s="10">
        <f t="shared" si="4"/>
        <v>720008</v>
      </c>
      <c r="F78" s="2">
        <f t="shared" si="5"/>
        <v>720</v>
      </c>
      <c r="G78" s="2" t="str">
        <f t="shared" si="6"/>
        <v>Schützengau Türkheim</v>
      </c>
      <c r="R78" s="10"/>
      <c r="S78" s="2">
        <v>720</v>
      </c>
      <c r="T78">
        <v>720008</v>
      </c>
      <c r="U78" s="10" t="s">
        <v>185</v>
      </c>
      <c r="V78" s="2" t="s">
        <v>186</v>
      </c>
      <c r="W78" s="10">
        <v>1</v>
      </c>
      <c r="Z78" s="61"/>
    </row>
    <row r="79" spans="3:26" ht="13.5" hidden="1" x14ac:dyDescent="0.25">
      <c r="C79" s="61" t="str">
        <f t="shared" si="3"/>
        <v xml:space="preserve">Forheim Enzian 1    </v>
      </c>
      <c r="D79" s="10">
        <f t="shared" si="4"/>
        <v>718016</v>
      </c>
      <c r="F79" s="2">
        <f t="shared" si="5"/>
        <v>718</v>
      </c>
      <c r="G79" s="2" t="str">
        <f t="shared" si="6"/>
        <v>Schützengau Ries-Nördlingen</v>
      </c>
      <c r="R79" s="10"/>
      <c r="S79" s="2">
        <v>718</v>
      </c>
      <c r="T79">
        <v>718016</v>
      </c>
      <c r="U79" s="2" t="s">
        <v>221</v>
      </c>
      <c r="V79" s="2" t="s">
        <v>222</v>
      </c>
      <c r="W79" s="10">
        <v>1</v>
      </c>
    </row>
    <row r="80" spans="3:26" ht="13.5" hidden="1" x14ac:dyDescent="0.25">
      <c r="C80" s="61" t="str">
        <f t="shared" si="3"/>
        <v xml:space="preserve">Frechenrieden Edelweiß 1    </v>
      </c>
      <c r="D80" s="10">
        <f t="shared" si="4"/>
        <v>717007</v>
      </c>
      <c r="F80" s="2">
        <f t="shared" si="5"/>
        <v>717</v>
      </c>
      <c r="G80" s="2" t="str">
        <f t="shared" si="6"/>
        <v>Schützengau Ottobeuren</v>
      </c>
      <c r="R80" s="10"/>
      <c r="S80" s="2">
        <v>717</v>
      </c>
      <c r="T80">
        <v>717007</v>
      </c>
      <c r="U80" s="61" t="s">
        <v>173</v>
      </c>
      <c r="V80" s="61" t="s">
        <v>71</v>
      </c>
      <c r="W80" s="67">
        <v>1</v>
      </c>
      <c r="X80" s="61"/>
      <c r="Y80" s="61"/>
      <c r="Z80" s="61"/>
    </row>
    <row r="81" spans="3:26" ht="13.5" hidden="1" x14ac:dyDescent="0.25">
      <c r="C81" s="61" t="str">
        <f t="shared" si="3"/>
        <v xml:space="preserve">Gabelbach Burg-Fried 1    </v>
      </c>
      <c r="D81" s="10">
        <f t="shared" si="4"/>
        <v>702034</v>
      </c>
      <c r="F81" s="2">
        <f t="shared" si="5"/>
        <v>702</v>
      </c>
      <c r="G81" s="2" t="str">
        <f t="shared" si="6"/>
        <v>Schützengau Augsburg</v>
      </c>
      <c r="R81" s="10"/>
      <c r="S81" s="2">
        <v>702</v>
      </c>
      <c r="T81" s="68">
        <v>702034</v>
      </c>
      <c r="U81" s="10" t="s">
        <v>91</v>
      </c>
      <c r="V81" s="2" t="s">
        <v>90</v>
      </c>
      <c r="W81" s="10">
        <v>1</v>
      </c>
      <c r="Z81" s="61"/>
    </row>
    <row r="82" spans="3:26" ht="13.5" hidden="1" x14ac:dyDescent="0.25">
      <c r="C82" s="61" t="str">
        <f t="shared" si="3"/>
        <v xml:space="preserve">Gablingen Grünholder 1    </v>
      </c>
      <c r="D82" s="10">
        <f t="shared" si="4"/>
        <v>702036</v>
      </c>
      <c r="F82" s="2">
        <f t="shared" si="5"/>
        <v>702</v>
      </c>
      <c r="G82" s="2" t="str">
        <f t="shared" si="6"/>
        <v>Schützengau Augsburg</v>
      </c>
      <c r="R82" s="10"/>
      <c r="S82" s="2">
        <v>702</v>
      </c>
      <c r="T82">
        <v>702036</v>
      </c>
      <c r="U82" s="61" t="s">
        <v>200</v>
      </c>
      <c r="V82" s="61" t="s">
        <v>201</v>
      </c>
      <c r="W82" s="67">
        <v>1</v>
      </c>
      <c r="X82" s="61"/>
      <c r="Y82" s="61"/>
      <c r="Z82" s="61"/>
    </row>
    <row r="83" spans="3:26" ht="13.5" hidden="1" x14ac:dyDescent="0.25">
      <c r="C83" s="61" t="str">
        <f t="shared" si="3"/>
        <v xml:space="preserve">Gestratz  1    </v>
      </c>
      <c r="D83" s="10">
        <f t="shared" si="4"/>
        <v>723003</v>
      </c>
      <c r="F83" s="2">
        <f t="shared" si="5"/>
        <v>723</v>
      </c>
      <c r="G83" s="2" t="str">
        <f t="shared" si="6"/>
        <v>Schützengau Westallgäu</v>
      </c>
      <c r="R83" s="10"/>
      <c r="S83" s="2">
        <v>723</v>
      </c>
      <c r="T83" s="68">
        <v>723003</v>
      </c>
      <c r="U83" s="10" t="s">
        <v>83</v>
      </c>
      <c r="W83" s="2">
        <v>1</v>
      </c>
      <c r="Z83" s="61"/>
    </row>
    <row r="84" spans="3:26" ht="13.5" hidden="1" x14ac:dyDescent="0.25">
      <c r="C84" s="61" t="str">
        <f t="shared" si="3"/>
        <v xml:space="preserve">Grönenbach Kgl.priv.SG 1    </v>
      </c>
      <c r="D84" s="10">
        <f t="shared" si="4"/>
        <v>713011</v>
      </c>
      <c r="F84" s="2">
        <f t="shared" si="5"/>
        <v>713</v>
      </c>
      <c r="G84" s="2" t="str">
        <f t="shared" si="6"/>
        <v>Schützengau Memmingen</v>
      </c>
      <c r="R84" s="10"/>
      <c r="S84" s="2">
        <v>713</v>
      </c>
      <c r="T84">
        <v>713011</v>
      </c>
      <c r="U84" s="10" t="s">
        <v>178</v>
      </c>
      <c r="V84" s="2" t="s">
        <v>74</v>
      </c>
      <c r="W84" s="10">
        <v>1</v>
      </c>
    </row>
    <row r="85" spans="3:26" ht="13.5" hidden="1" x14ac:dyDescent="0.25">
      <c r="C85" s="61" t="str">
        <f t="shared" si="3"/>
        <v xml:space="preserve">Haupeltshofen Hubertusschützen 1926 1   </v>
      </c>
      <c r="D85" s="10">
        <f t="shared" si="4"/>
        <v>711015</v>
      </c>
      <c r="F85" s="2">
        <f t="shared" si="5"/>
        <v>711</v>
      </c>
      <c r="G85" s="2" t="str">
        <f t="shared" si="6"/>
        <v>Schützengau Krumbach</v>
      </c>
      <c r="R85" s="10"/>
      <c r="S85" s="2">
        <v>711</v>
      </c>
      <c r="T85" s="68">
        <v>711015</v>
      </c>
      <c r="U85" s="10" t="s">
        <v>149</v>
      </c>
      <c r="V85" s="2" t="s">
        <v>150</v>
      </c>
      <c r="W85" s="10">
        <v>1926</v>
      </c>
      <c r="X85" s="2">
        <v>1</v>
      </c>
    </row>
    <row r="86" spans="3:26" ht="13.5" hidden="1" x14ac:dyDescent="0.25">
      <c r="C86" s="61" t="str">
        <f t="shared" si="3"/>
        <v xml:space="preserve">Hawangen Bavaria 1    </v>
      </c>
      <c r="D86" s="10">
        <f t="shared" si="4"/>
        <v>717009</v>
      </c>
      <c r="F86" s="2">
        <f t="shared" si="5"/>
        <v>717</v>
      </c>
      <c r="G86" s="2" t="str">
        <f t="shared" si="6"/>
        <v>Schützengau Ottobeuren</v>
      </c>
      <c r="R86" s="10"/>
      <c r="S86" s="2">
        <v>717</v>
      </c>
      <c r="T86">
        <v>717009</v>
      </c>
      <c r="U86" s="10" t="s">
        <v>179</v>
      </c>
      <c r="V86" s="2" t="s">
        <v>180</v>
      </c>
      <c r="W86" s="10">
        <v>1</v>
      </c>
    </row>
    <row r="87" spans="3:26" ht="13.5" hidden="1" x14ac:dyDescent="0.25">
      <c r="C87" s="61" t="str">
        <f t="shared" si="3"/>
        <v xml:space="preserve">Herbertshofen Lechtal 1    </v>
      </c>
      <c r="D87" s="10">
        <f t="shared" si="4"/>
        <v>722019</v>
      </c>
      <c r="F87" s="2">
        <f t="shared" si="5"/>
        <v>722</v>
      </c>
      <c r="G87" s="2" t="str">
        <f t="shared" si="6"/>
        <v>Schützengau Wertingen</v>
      </c>
      <c r="R87" s="10"/>
      <c r="S87" s="2">
        <v>722</v>
      </c>
      <c r="T87">
        <v>722019</v>
      </c>
      <c r="U87" s="61" t="s">
        <v>195</v>
      </c>
      <c r="V87" s="61" t="s">
        <v>196</v>
      </c>
      <c r="W87" s="67">
        <v>1</v>
      </c>
      <c r="X87" s="61"/>
      <c r="Y87" s="61"/>
      <c r="Z87" s="61"/>
    </row>
    <row r="88" spans="3:26" ht="13.5" hidden="1" x14ac:dyDescent="0.25">
      <c r="C88" s="61" t="str">
        <f t="shared" si="3"/>
        <v xml:space="preserve">Hettlingen Tirol 1    </v>
      </c>
      <c r="D88" s="10">
        <f t="shared" si="4"/>
        <v>722020</v>
      </c>
      <c r="F88" s="2">
        <f t="shared" si="5"/>
        <v>722</v>
      </c>
      <c r="G88" s="2" t="str">
        <f t="shared" si="6"/>
        <v>Schützengau Wertingen</v>
      </c>
      <c r="R88" s="10"/>
      <c r="S88" s="2">
        <v>722</v>
      </c>
      <c r="T88" s="68">
        <v>722020</v>
      </c>
      <c r="U88" s="10" t="s">
        <v>151</v>
      </c>
      <c r="V88" s="2" t="s">
        <v>152</v>
      </c>
      <c r="W88" s="10">
        <v>1</v>
      </c>
    </row>
    <row r="89" spans="3:26" ht="13.5" hidden="1" x14ac:dyDescent="0.25">
      <c r="C89" s="61" t="str">
        <f t="shared" si="3"/>
        <v xml:space="preserve">Holzheim Schützenverein 1904 1   </v>
      </c>
      <c r="D89" s="10">
        <f t="shared" si="4"/>
        <v>721003</v>
      </c>
      <c r="F89" s="2">
        <f t="shared" si="5"/>
        <v>721</v>
      </c>
      <c r="G89" s="2" t="str">
        <f t="shared" si="6"/>
        <v>Schützengau Neu-Ulm</v>
      </c>
      <c r="R89" s="10"/>
      <c r="S89" s="2">
        <v>721</v>
      </c>
      <c r="T89">
        <v>721003</v>
      </c>
      <c r="U89" s="61" t="s">
        <v>208</v>
      </c>
      <c r="V89" s="61" t="s">
        <v>209</v>
      </c>
      <c r="W89" s="67">
        <v>1904</v>
      </c>
      <c r="X89" s="61">
        <v>1</v>
      </c>
      <c r="Y89" s="61"/>
    </row>
    <row r="90" spans="3:26" ht="13.5" hidden="1" x14ac:dyDescent="0.25">
      <c r="C90" s="61" t="str">
        <f t="shared" si="3"/>
        <v xml:space="preserve">Illertissen ZSSV 1    </v>
      </c>
      <c r="D90" s="10">
        <f t="shared" si="4"/>
        <v>709012</v>
      </c>
      <c r="F90" s="2">
        <f t="shared" si="5"/>
        <v>709</v>
      </c>
      <c r="G90" s="2" t="str">
        <f t="shared" si="6"/>
        <v>Schützengau Illertissen</v>
      </c>
      <c r="R90" s="10"/>
      <c r="S90" s="2">
        <v>709</v>
      </c>
      <c r="T90" s="68">
        <v>709012</v>
      </c>
      <c r="U90" s="10" t="s">
        <v>98</v>
      </c>
      <c r="V90" s="2" t="s">
        <v>82</v>
      </c>
      <c r="W90" s="10">
        <v>1</v>
      </c>
      <c r="Z90" s="61"/>
    </row>
    <row r="91" spans="3:26" ht="13.5" hidden="1" x14ac:dyDescent="0.25">
      <c r="C91" s="61" t="str">
        <f t="shared" si="3"/>
        <v xml:space="preserve">Illertissen ZSSV 1    </v>
      </c>
      <c r="D91" s="10">
        <f t="shared" si="4"/>
        <v>709012</v>
      </c>
      <c r="F91" s="2">
        <f t="shared" si="5"/>
        <v>709</v>
      </c>
      <c r="G91" s="2" t="str">
        <f t="shared" si="6"/>
        <v>Schützengau Illertissen</v>
      </c>
      <c r="R91" s="10"/>
      <c r="S91" s="2">
        <v>709</v>
      </c>
      <c r="T91">
        <v>709012</v>
      </c>
      <c r="U91" s="2" t="s">
        <v>98</v>
      </c>
      <c r="V91" s="2" t="s">
        <v>82</v>
      </c>
      <c r="W91" s="10">
        <v>1</v>
      </c>
      <c r="Z91" s="61"/>
    </row>
    <row r="92" spans="3:26" ht="13.5" hidden="1" x14ac:dyDescent="0.25">
      <c r="C92" s="61" t="str">
        <f t="shared" si="3"/>
        <v xml:space="preserve">Irsingen SV 1    </v>
      </c>
      <c r="D92" s="10">
        <f t="shared" si="4"/>
        <v>720011</v>
      </c>
      <c r="F92" s="2">
        <f t="shared" si="5"/>
        <v>720</v>
      </c>
      <c r="G92" s="2" t="str">
        <f t="shared" si="6"/>
        <v>Schützengau Türkheim</v>
      </c>
      <c r="R92" s="10"/>
      <c r="S92" s="2">
        <v>720</v>
      </c>
      <c r="T92">
        <v>720011</v>
      </c>
      <c r="U92" s="61" t="s">
        <v>182</v>
      </c>
      <c r="V92" s="61" t="s">
        <v>73</v>
      </c>
      <c r="W92" s="67">
        <v>1</v>
      </c>
      <c r="X92" s="61"/>
      <c r="Y92" s="61"/>
    </row>
    <row r="93" spans="3:26" ht="13.5" hidden="1" x14ac:dyDescent="0.25">
      <c r="C93" s="61" t="str">
        <f t="shared" si="3"/>
        <v xml:space="preserve">Jedesheim SV 1    </v>
      </c>
      <c r="D93" s="10">
        <f t="shared" si="4"/>
        <v>709013</v>
      </c>
      <c r="F93" s="2">
        <f t="shared" si="5"/>
        <v>709</v>
      </c>
      <c r="G93" s="2" t="str">
        <f t="shared" si="6"/>
        <v>Schützengau Illertissen</v>
      </c>
      <c r="R93" s="10"/>
      <c r="S93" s="2">
        <v>709</v>
      </c>
      <c r="T93" s="68">
        <v>709013</v>
      </c>
      <c r="U93" s="10" t="s">
        <v>142</v>
      </c>
      <c r="V93" s="2" t="s">
        <v>73</v>
      </c>
      <c r="W93" s="10">
        <v>1</v>
      </c>
    </row>
    <row r="94" spans="3:26" ht="13.5" hidden="1" x14ac:dyDescent="0.25">
      <c r="C94" s="61" t="str">
        <f t="shared" si="3"/>
        <v xml:space="preserve">Jettingen SV 1866 1   </v>
      </c>
      <c r="D94" s="10">
        <f t="shared" si="4"/>
        <v>704008</v>
      </c>
      <c r="F94" s="2">
        <f t="shared" si="5"/>
        <v>704</v>
      </c>
      <c r="G94" s="2" t="str">
        <f t="shared" si="6"/>
        <v>Schützengau Burgau</v>
      </c>
      <c r="R94" s="10"/>
      <c r="S94" s="2">
        <v>704</v>
      </c>
      <c r="T94">
        <v>704008</v>
      </c>
      <c r="U94" s="10" t="s">
        <v>210</v>
      </c>
      <c r="V94" s="2" t="s">
        <v>73</v>
      </c>
      <c r="W94" s="10">
        <v>1866</v>
      </c>
      <c r="X94" s="2">
        <v>1</v>
      </c>
    </row>
    <row r="95" spans="3:26" ht="13.5" hidden="1" x14ac:dyDescent="0.25">
      <c r="C95" s="61" t="str">
        <f t="shared" si="3"/>
        <v xml:space="preserve">Kaderlöwen Gau Günzburg Land 1  </v>
      </c>
      <c r="D95" s="10">
        <f t="shared" si="4"/>
        <v>707034</v>
      </c>
      <c r="F95" s="2">
        <f t="shared" si="5"/>
        <v>707</v>
      </c>
      <c r="G95" s="2" t="str">
        <f t="shared" si="6"/>
        <v>Schützengau Günzburg</v>
      </c>
      <c r="R95" s="10"/>
      <c r="S95" s="2">
        <v>707</v>
      </c>
      <c r="T95" s="68">
        <v>707034</v>
      </c>
      <c r="U95" s="61" t="s">
        <v>143</v>
      </c>
      <c r="V95" s="61" t="s">
        <v>24</v>
      </c>
      <c r="W95" s="67" t="s">
        <v>144</v>
      </c>
      <c r="X95" s="61" t="s">
        <v>145</v>
      </c>
      <c r="Y95" s="61">
        <v>1</v>
      </c>
    </row>
    <row r="96" spans="3:26" ht="13.5" hidden="1" x14ac:dyDescent="0.25">
      <c r="C96" s="61" t="str">
        <f t="shared" si="3"/>
        <v xml:space="preserve">Klosterlechfeld SG 1    </v>
      </c>
      <c r="D96" s="10">
        <f t="shared" si="4"/>
        <v>712010</v>
      </c>
      <c r="F96" s="2">
        <f t="shared" si="5"/>
        <v>712</v>
      </c>
      <c r="G96" s="2" t="str">
        <f t="shared" si="6"/>
        <v>Schützengau Lech-Wertach</v>
      </c>
      <c r="M96" s="64"/>
      <c r="R96" s="10"/>
      <c r="S96" s="2">
        <v>712</v>
      </c>
      <c r="T96" s="68">
        <v>712010</v>
      </c>
      <c r="U96" s="10" t="s">
        <v>97</v>
      </c>
      <c r="V96" s="2" t="s">
        <v>72</v>
      </c>
      <c r="W96" s="10">
        <v>1</v>
      </c>
    </row>
    <row r="97" spans="3:26" ht="13.5" hidden="1" x14ac:dyDescent="0.25">
      <c r="C97" s="61" t="str">
        <f t="shared" ref="C97:C108" si="7">CONCATENATE(U97," ",V97," ",W97," ",X97," ",Y97," ",Z97," ",AA97)</f>
        <v xml:space="preserve">Kösingen Hubertus 1    </v>
      </c>
      <c r="D97" s="10">
        <f t="shared" si="4"/>
        <v>718029</v>
      </c>
      <c r="F97" s="2">
        <f t="shared" ref="F97:F144" si="8">S97</f>
        <v>718</v>
      </c>
      <c r="G97" s="2" t="str">
        <f t="shared" ref="G97:G144" si="9">VLOOKUP(F97,L$56:N$77,2)</f>
        <v>Schützengau Ries-Nördlingen</v>
      </c>
      <c r="R97" s="10"/>
      <c r="S97" s="2">
        <v>718</v>
      </c>
      <c r="T97" s="68">
        <v>718029</v>
      </c>
      <c r="U97" s="61" t="s">
        <v>109</v>
      </c>
      <c r="V97" s="61" t="s">
        <v>78</v>
      </c>
      <c r="W97" s="67">
        <v>1</v>
      </c>
      <c r="X97" s="61"/>
      <c r="Y97" s="61"/>
      <c r="Z97" s="61"/>
    </row>
    <row r="98" spans="3:26" ht="13.5" hidden="1" x14ac:dyDescent="0.25">
      <c r="C98" s="61" t="str">
        <f t="shared" si="7"/>
        <v xml:space="preserve">Lachen-Herbishofen SG 1    </v>
      </c>
      <c r="D98" s="10">
        <f t="shared" si="4"/>
        <v>713018</v>
      </c>
      <c r="F98" s="2">
        <f t="shared" si="8"/>
        <v>713</v>
      </c>
      <c r="G98" s="2" t="str">
        <f t="shared" si="9"/>
        <v>Schützengau Memmingen</v>
      </c>
      <c r="R98" s="10"/>
      <c r="S98" s="2">
        <v>713</v>
      </c>
      <c r="T98">
        <v>713018</v>
      </c>
      <c r="U98" s="10" t="s">
        <v>174</v>
      </c>
      <c r="V98" s="2" t="s">
        <v>72</v>
      </c>
      <c r="W98" s="10">
        <v>1</v>
      </c>
      <c r="Z98" s="61"/>
    </row>
    <row r="99" spans="3:26" ht="13.5" hidden="1" x14ac:dyDescent="0.25">
      <c r="C99" s="61" t="str">
        <f t="shared" si="7"/>
        <v xml:space="preserve">Langenneufnach Hubertus 1    </v>
      </c>
      <c r="D99" s="10">
        <f t="shared" si="4"/>
        <v>712013</v>
      </c>
      <c r="F99" s="2">
        <f t="shared" si="8"/>
        <v>712</v>
      </c>
      <c r="G99" s="2" t="str">
        <f t="shared" si="9"/>
        <v>Schützengau Lech-Wertach</v>
      </c>
      <c r="R99" s="10"/>
      <c r="S99" s="2">
        <v>712</v>
      </c>
      <c r="T99">
        <v>712013</v>
      </c>
      <c r="U99" s="10" t="s">
        <v>213</v>
      </c>
      <c r="V99" s="2" t="s">
        <v>78</v>
      </c>
      <c r="W99" s="10">
        <v>1</v>
      </c>
    </row>
    <row r="100" spans="3:26" ht="13.5" hidden="1" x14ac:dyDescent="0.25">
      <c r="C100" s="61" t="str">
        <f t="shared" si="7"/>
        <v xml:space="preserve">Lengenwang Burgstaller 1    </v>
      </c>
      <c r="D100" s="10">
        <f t="shared" si="4"/>
        <v>710034</v>
      </c>
      <c r="F100" s="2">
        <f t="shared" si="8"/>
        <v>710</v>
      </c>
      <c r="G100" s="2" t="str">
        <f t="shared" si="9"/>
        <v>Schützengau Kaufbeuren-Marktoberdorf</v>
      </c>
      <c r="R100" s="10"/>
      <c r="S100" s="2">
        <v>710</v>
      </c>
      <c r="T100" s="68">
        <v>710034</v>
      </c>
      <c r="U100" s="10" t="s">
        <v>127</v>
      </c>
      <c r="V100" s="2" t="s">
        <v>128</v>
      </c>
      <c r="W100" s="10">
        <v>1</v>
      </c>
      <c r="Z100" s="61"/>
    </row>
    <row r="101" spans="3:26" ht="13.5" hidden="1" x14ac:dyDescent="0.25">
      <c r="C101" s="61" t="str">
        <f t="shared" si="7"/>
        <v xml:space="preserve">Maria-Steinbach Eichenlaub 1881 3   </v>
      </c>
      <c r="D101" s="10">
        <f t="shared" si="4"/>
        <v>713021</v>
      </c>
      <c r="F101" s="2">
        <f t="shared" si="8"/>
        <v>713</v>
      </c>
      <c r="G101" s="2" t="str">
        <f t="shared" si="9"/>
        <v>Schützengau Memmingen</v>
      </c>
      <c r="R101" s="10"/>
      <c r="S101" s="2">
        <v>713</v>
      </c>
      <c r="T101" s="68">
        <v>713021</v>
      </c>
      <c r="U101" s="10" t="s">
        <v>102</v>
      </c>
      <c r="V101" s="2" t="s">
        <v>103</v>
      </c>
      <c r="W101" s="10">
        <v>1881</v>
      </c>
      <c r="X101" s="2">
        <v>3</v>
      </c>
      <c r="Z101" s="61"/>
    </row>
    <row r="102" spans="3:26" ht="13.5" hidden="1" x14ac:dyDescent="0.25">
      <c r="C102" s="61" t="str">
        <f t="shared" si="7"/>
        <v xml:space="preserve">Maria-Thann SG 1    </v>
      </c>
      <c r="D102" s="10">
        <f t="shared" si="4"/>
        <v>723013</v>
      </c>
      <c r="F102" s="2">
        <f t="shared" si="8"/>
        <v>723</v>
      </c>
      <c r="G102" s="2" t="str">
        <f t="shared" si="9"/>
        <v>Schützengau Westallgäu</v>
      </c>
      <c r="R102" s="10"/>
      <c r="S102" s="2">
        <v>723</v>
      </c>
      <c r="T102">
        <v>723013</v>
      </c>
      <c r="U102" s="10" t="s">
        <v>167</v>
      </c>
      <c r="V102" s="2" t="s">
        <v>72</v>
      </c>
      <c r="W102" s="10">
        <v>1</v>
      </c>
      <c r="Z102" s="61"/>
    </row>
    <row r="103" spans="3:26" ht="13.5" hidden="1" x14ac:dyDescent="0.25">
      <c r="C103" s="61" t="str">
        <f t="shared" si="7"/>
        <v xml:space="preserve">Markt Wald SV Gemütlichk.der Waldler 1 </v>
      </c>
      <c r="D103" s="10">
        <f t="shared" si="4"/>
        <v>720016</v>
      </c>
      <c r="F103" s="2">
        <f t="shared" si="8"/>
        <v>720</v>
      </c>
      <c r="G103" s="2" t="str">
        <f t="shared" si="9"/>
        <v>Schützengau Türkheim</v>
      </c>
      <c r="R103" s="10"/>
      <c r="S103" s="2">
        <v>720</v>
      </c>
      <c r="T103">
        <v>720016</v>
      </c>
      <c r="U103" s="61" t="s">
        <v>189</v>
      </c>
      <c r="V103" s="61" t="s">
        <v>190</v>
      </c>
      <c r="W103" s="67" t="s">
        <v>73</v>
      </c>
      <c r="X103" s="61" t="s">
        <v>191</v>
      </c>
      <c r="Y103" s="61" t="s">
        <v>192</v>
      </c>
      <c r="Z103" s="61">
        <v>1</v>
      </c>
    </row>
    <row r="104" spans="3:26" ht="13.5" hidden="1" x14ac:dyDescent="0.25">
      <c r="C104" s="61" t="str">
        <f t="shared" si="7"/>
        <v xml:space="preserve">Medlingen SV 1    </v>
      </c>
      <c r="D104" s="10">
        <f t="shared" si="4"/>
        <v>705043</v>
      </c>
      <c r="F104" s="2">
        <f t="shared" si="8"/>
        <v>705</v>
      </c>
      <c r="G104" s="2" t="str">
        <f t="shared" si="9"/>
        <v>Schützengau Donau-Brenz</v>
      </c>
      <c r="R104" s="10"/>
      <c r="S104" s="2">
        <v>705</v>
      </c>
      <c r="T104" s="68">
        <v>705043</v>
      </c>
      <c r="U104" s="10" t="s">
        <v>116</v>
      </c>
      <c r="V104" s="2" t="s">
        <v>73</v>
      </c>
      <c r="W104" s="10">
        <v>1</v>
      </c>
      <c r="Z104" s="61"/>
    </row>
    <row r="105" spans="3:26" ht="13.5" hidden="1" x14ac:dyDescent="0.25">
      <c r="C105" s="61" t="str">
        <f t="shared" si="7"/>
        <v xml:space="preserve">Mertingen Gemütlichkeit 1    </v>
      </c>
      <c r="D105" s="10">
        <f t="shared" si="4"/>
        <v>706034</v>
      </c>
      <c r="F105" s="2">
        <f t="shared" si="8"/>
        <v>706</v>
      </c>
      <c r="G105" s="2" t="str">
        <f t="shared" si="9"/>
        <v>Schützengau Donau-Ries</v>
      </c>
      <c r="R105" s="10"/>
      <c r="S105" s="2">
        <v>706</v>
      </c>
      <c r="T105">
        <v>706034</v>
      </c>
      <c r="U105" s="10" t="s">
        <v>216</v>
      </c>
      <c r="V105" s="2" t="s">
        <v>217</v>
      </c>
      <c r="W105" s="10">
        <v>1</v>
      </c>
    </row>
    <row r="106" spans="3:26" ht="13.5" hidden="1" x14ac:dyDescent="0.25">
      <c r="C106" s="61" t="str">
        <f t="shared" si="7"/>
        <v xml:space="preserve">Minderoffingen Edelweiß 1    </v>
      </c>
      <c r="D106" s="10">
        <f t="shared" si="4"/>
        <v>718034</v>
      </c>
      <c r="F106" s="2">
        <f t="shared" si="8"/>
        <v>718</v>
      </c>
      <c r="G106" s="2" t="str">
        <f t="shared" si="9"/>
        <v>Schützengau Ries-Nördlingen</v>
      </c>
      <c r="R106" s="10"/>
      <c r="S106" s="2">
        <v>718</v>
      </c>
      <c r="T106" s="68">
        <v>718034</v>
      </c>
      <c r="U106" s="10" t="s">
        <v>153</v>
      </c>
      <c r="V106" s="2" t="s">
        <v>71</v>
      </c>
      <c r="W106" s="10">
        <v>1</v>
      </c>
      <c r="Z106" s="61"/>
    </row>
    <row r="107" spans="3:26" ht="13.5" hidden="1" x14ac:dyDescent="0.25">
      <c r="C107" s="61" t="str">
        <f t="shared" si="7"/>
        <v xml:space="preserve">Mittelberg Sch.Vereinigung 1    </v>
      </c>
      <c r="D107" s="10">
        <f t="shared" si="4"/>
        <v>701053</v>
      </c>
      <c r="F107" s="2">
        <f t="shared" si="8"/>
        <v>701</v>
      </c>
      <c r="G107" s="2" t="str">
        <f t="shared" si="9"/>
        <v>Schützengau Allgäu</v>
      </c>
      <c r="R107" s="10"/>
      <c r="S107" s="2">
        <v>701</v>
      </c>
      <c r="T107">
        <v>701053</v>
      </c>
      <c r="U107" s="10" t="s">
        <v>163</v>
      </c>
      <c r="V107" s="2" t="s">
        <v>164</v>
      </c>
      <c r="W107" s="10">
        <v>1</v>
      </c>
      <c r="Z107" s="61"/>
    </row>
    <row r="108" spans="3:26" ht="13.5" hidden="1" x14ac:dyDescent="0.25">
      <c r="C108" s="61" t="str">
        <f t="shared" si="7"/>
        <v xml:space="preserve">Mittelneufnach SV Frisch-Auf 1   </v>
      </c>
      <c r="D108" s="10">
        <f t="shared" si="4"/>
        <v>720018</v>
      </c>
      <c r="F108" s="2">
        <f t="shared" si="8"/>
        <v>720</v>
      </c>
      <c r="G108" s="2" t="str">
        <f t="shared" si="9"/>
        <v>Schützengau Türkheim</v>
      </c>
      <c r="R108" s="10"/>
      <c r="S108" s="2">
        <v>720</v>
      </c>
      <c r="T108" s="68">
        <v>720018</v>
      </c>
      <c r="U108" s="10" t="s">
        <v>94</v>
      </c>
      <c r="V108" s="2" t="s">
        <v>73</v>
      </c>
      <c r="W108" s="10" t="s">
        <v>80</v>
      </c>
      <c r="X108" s="2">
        <v>1</v>
      </c>
    </row>
    <row r="109" spans="3:26" ht="13.5" hidden="1" x14ac:dyDescent="0.25">
      <c r="C109" s="61" t="str">
        <f t="shared" ref="C109:C144" si="10">CONCATENATE(U109," ",V109," ",W109," ",X109," ",Y109," ",Z109," ",AA109)</f>
        <v xml:space="preserve">Nesselwang Edelweiß 1    </v>
      </c>
      <c r="D109" s="10">
        <f t="shared" si="4"/>
        <v>716010</v>
      </c>
      <c r="F109" s="2">
        <f t="shared" si="8"/>
        <v>716</v>
      </c>
      <c r="G109" s="2" t="str">
        <f t="shared" si="9"/>
        <v>Schützengau Ostallgäu</v>
      </c>
      <c r="R109" s="10"/>
      <c r="S109" s="2">
        <v>716</v>
      </c>
      <c r="T109" s="68">
        <v>716010</v>
      </c>
      <c r="U109" s="10" t="s">
        <v>115</v>
      </c>
      <c r="V109" s="2" t="s">
        <v>71</v>
      </c>
      <c r="W109" s="10">
        <v>1</v>
      </c>
      <c r="Z109" s="61"/>
    </row>
    <row r="110" spans="3:26" ht="13.5" hidden="1" x14ac:dyDescent="0.25">
      <c r="C110" s="61" t="str">
        <f t="shared" si="10"/>
        <v xml:space="preserve">Obenhausen Hubertus 1883 2   </v>
      </c>
      <c r="D110" s="10">
        <f t="shared" si="4"/>
        <v>719017</v>
      </c>
      <c r="F110" s="2">
        <f t="shared" si="8"/>
        <v>719</v>
      </c>
      <c r="G110" s="2" t="str">
        <f t="shared" si="9"/>
        <v>Schützengau Rothtal</v>
      </c>
      <c r="R110" s="10"/>
      <c r="S110" s="2">
        <v>719</v>
      </c>
      <c r="T110" s="68">
        <v>719017</v>
      </c>
      <c r="U110" s="2" t="s">
        <v>136</v>
      </c>
      <c r="V110" s="2" t="s">
        <v>78</v>
      </c>
      <c r="W110" s="10">
        <v>1883</v>
      </c>
      <c r="X110" s="2">
        <v>2</v>
      </c>
      <c r="Z110" s="61"/>
    </row>
    <row r="111" spans="3:26" ht="13.5" hidden="1" x14ac:dyDescent="0.25">
      <c r="C111" s="61" t="str">
        <f t="shared" si="10"/>
        <v xml:space="preserve">Oberegg Heideröslein 1    </v>
      </c>
      <c r="D111" s="10">
        <f t="shared" si="4"/>
        <v>714024</v>
      </c>
      <c r="F111" s="2">
        <f t="shared" si="8"/>
        <v>714</v>
      </c>
      <c r="G111" s="2" t="str">
        <f t="shared" si="9"/>
        <v>Schützengau Mindelheim</v>
      </c>
      <c r="R111" s="10"/>
      <c r="S111" s="2">
        <v>714</v>
      </c>
      <c r="T111">
        <v>714024</v>
      </c>
      <c r="U111" s="10" t="s">
        <v>168</v>
      </c>
      <c r="V111" s="2" t="s">
        <v>169</v>
      </c>
      <c r="W111" s="10">
        <v>1</v>
      </c>
      <c r="Z111" s="61"/>
    </row>
    <row r="112" spans="3:26" ht="13.5" hidden="1" x14ac:dyDescent="0.25">
      <c r="C112" s="61" t="str">
        <f t="shared" si="10"/>
        <v xml:space="preserve">Oberreute Kgl.priv.SG 2    </v>
      </c>
      <c r="D112" s="10">
        <f t="shared" si="4"/>
        <v>723018</v>
      </c>
      <c r="F112" s="2">
        <f t="shared" si="8"/>
        <v>723</v>
      </c>
      <c r="G112" s="2" t="str">
        <f t="shared" si="9"/>
        <v>Schützengau Westallgäu</v>
      </c>
      <c r="R112" s="10"/>
      <c r="S112" s="2">
        <v>723</v>
      </c>
      <c r="T112" s="68">
        <v>723018</v>
      </c>
      <c r="U112" s="10" t="s">
        <v>100</v>
      </c>
      <c r="V112" s="2" t="s">
        <v>74</v>
      </c>
      <c r="W112" s="10">
        <v>2</v>
      </c>
    </row>
    <row r="113" spans="3:26" ht="13.5" hidden="1" x14ac:dyDescent="0.25">
      <c r="C113" s="61" t="str">
        <f t="shared" si="10"/>
        <v xml:space="preserve">Oberreute Kgl.priv.SG 1    </v>
      </c>
      <c r="D113" s="10">
        <f t="shared" si="4"/>
        <v>723018</v>
      </c>
      <c r="F113" s="2">
        <f t="shared" si="8"/>
        <v>723</v>
      </c>
      <c r="G113" s="2" t="str">
        <f t="shared" si="9"/>
        <v>Schützengau Westallgäu</v>
      </c>
      <c r="R113" s="10"/>
      <c r="S113" s="2">
        <v>723</v>
      </c>
      <c r="T113">
        <v>723018</v>
      </c>
      <c r="U113" s="2" t="s">
        <v>100</v>
      </c>
      <c r="V113" s="2" t="s">
        <v>74</v>
      </c>
      <c r="W113" s="10">
        <v>1</v>
      </c>
    </row>
    <row r="114" spans="3:26" ht="13.5" hidden="1" x14ac:dyDescent="0.25">
      <c r="C114" s="61" t="str">
        <f t="shared" si="10"/>
        <v xml:space="preserve">Oberschöneberg Reischenau 1    </v>
      </c>
      <c r="D114" s="10">
        <f t="shared" si="4"/>
        <v>702055</v>
      </c>
      <c r="F114" s="2">
        <f t="shared" si="8"/>
        <v>702</v>
      </c>
      <c r="G114" s="2" t="str">
        <f t="shared" si="9"/>
        <v>Schützengau Augsburg</v>
      </c>
      <c r="R114" s="10"/>
      <c r="S114" s="2">
        <v>702</v>
      </c>
      <c r="T114" s="68">
        <v>702055</v>
      </c>
      <c r="U114" s="10" t="s">
        <v>138</v>
      </c>
      <c r="V114" s="2" t="s">
        <v>139</v>
      </c>
      <c r="W114" s="2">
        <v>1</v>
      </c>
      <c r="Y114" s="10"/>
    </row>
    <row r="115" spans="3:26" ht="13.5" hidden="1" x14ac:dyDescent="0.25">
      <c r="C115" s="61" t="str">
        <f t="shared" si="10"/>
        <v xml:space="preserve">Oettingen Kgl.priv.HSG 1445 1   </v>
      </c>
      <c r="D115" s="10">
        <f t="shared" si="4"/>
        <v>718043</v>
      </c>
      <c r="F115" s="2">
        <f t="shared" si="8"/>
        <v>718</v>
      </c>
      <c r="G115" s="2" t="str">
        <f t="shared" si="9"/>
        <v>Schützengau Ries-Nördlingen</v>
      </c>
      <c r="R115" s="10"/>
      <c r="S115" s="2">
        <v>718</v>
      </c>
      <c r="T115" s="68">
        <v>718043</v>
      </c>
      <c r="U115" s="10" t="s">
        <v>123</v>
      </c>
      <c r="V115" s="2" t="s">
        <v>124</v>
      </c>
      <c r="W115" s="10">
        <v>1445</v>
      </c>
      <c r="X115" s="2">
        <v>1</v>
      </c>
    </row>
    <row r="116" spans="3:26" ht="13.5" hidden="1" x14ac:dyDescent="0.25">
      <c r="C116" s="61" t="str">
        <f t="shared" si="10"/>
        <v xml:space="preserve">Offingen Bürgerl.SG 2    </v>
      </c>
      <c r="D116" s="10">
        <f t="shared" si="4"/>
        <v>707022</v>
      </c>
      <c r="F116" s="2">
        <f t="shared" si="8"/>
        <v>707</v>
      </c>
      <c r="G116" s="2" t="str">
        <f t="shared" si="9"/>
        <v>Schützengau Günzburg</v>
      </c>
      <c r="R116" s="10"/>
      <c r="S116" s="2">
        <v>707</v>
      </c>
      <c r="T116" s="68">
        <v>707022</v>
      </c>
      <c r="U116" s="10" t="s">
        <v>140</v>
      </c>
      <c r="V116" s="2" t="s">
        <v>141</v>
      </c>
      <c r="W116" s="10">
        <v>2</v>
      </c>
      <c r="Z116" s="61"/>
    </row>
    <row r="117" spans="3:26" ht="13.5" hidden="1" x14ac:dyDescent="0.25">
      <c r="C117" s="61" t="str">
        <f t="shared" si="10"/>
        <v xml:space="preserve">Opfenbach SV 1863 1   </v>
      </c>
      <c r="D117" s="10">
        <f t="shared" si="4"/>
        <v>723020</v>
      </c>
      <c r="F117" s="2">
        <f t="shared" si="8"/>
        <v>723</v>
      </c>
      <c r="G117" s="2" t="str">
        <f t="shared" si="9"/>
        <v>Schützengau Westallgäu</v>
      </c>
      <c r="R117" s="10"/>
      <c r="S117" s="2">
        <v>723</v>
      </c>
      <c r="T117">
        <v>723020</v>
      </c>
      <c r="U117" s="10" t="s">
        <v>161</v>
      </c>
      <c r="V117" s="2" t="s">
        <v>73</v>
      </c>
      <c r="W117" s="10">
        <v>1863</v>
      </c>
      <c r="X117" s="2">
        <v>1</v>
      </c>
      <c r="Z117" s="61"/>
    </row>
    <row r="118" spans="3:26" ht="13.5" hidden="1" x14ac:dyDescent="0.25">
      <c r="C118" s="61" t="str">
        <f t="shared" si="10"/>
        <v xml:space="preserve">Osterberg SV 1    </v>
      </c>
      <c r="D118" s="10">
        <f t="shared" si="4"/>
        <v>703015</v>
      </c>
      <c r="F118" s="2">
        <f t="shared" si="8"/>
        <v>703</v>
      </c>
      <c r="G118" s="2" t="str">
        <f t="shared" si="9"/>
        <v>Schützengau Babenhausen</v>
      </c>
      <c r="R118" s="10"/>
      <c r="S118" s="2">
        <v>703</v>
      </c>
      <c r="T118">
        <v>703015</v>
      </c>
      <c r="U118" s="10" t="s">
        <v>206</v>
      </c>
      <c r="V118" s="2" t="s">
        <v>73</v>
      </c>
      <c r="W118" s="10">
        <v>1</v>
      </c>
    </row>
    <row r="119" spans="3:26" ht="13.5" hidden="1" x14ac:dyDescent="0.25">
      <c r="C119" s="61" t="str">
        <f t="shared" si="10"/>
        <v xml:space="preserve">Reisensburg SV 1910 1   </v>
      </c>
      <c r="D119" s="10">
        <f t="shared" si="4"/>
        <v>707024</v>
      </c>
      <c r="F119" s="2">
        <f t="shared" si="8"/>
        <v>707</v>
      </c>
      <c r="G119" s="2" t="str">
        <f t="shared" si="9"/>
        <v>Schützengau Günzburg</v>
      </c>
      <c r="R119" s="10"/>
      <c r="S119" s="2">
        <v>707</v>
      </c>
      <c r="T119">
        <v>707024</v>
      </c>
      <c r="U119" s="10" t="s">
        <v>215</v>
      </c>
      <c r="V119" s="2" t="s">
        <v>73</v>
      </c>
      <c r="W119" s="10">
        <v>1910</v>
      </c>
      <c r="X119" s="2">
        <v>1</v>
      </c>
    </row>
    <row r="120" spans="3:26" ht="13.5" hidden="1" x14ac:dyDescent="0.25">
      <c r="C120" s="61" t="str">
        <f t="shared" si="10"/>
        <v xml:space="preserve">Rettenbach Zim.St.SG 1    </v>
      </c>
      <c r="D120" s="10">
        <f t="shared" si="4"/>
        <v>710047</v>
      </c>
      <c r="F120" s="2">
        <f t="shared" si="8"/>
        <v>710</v>
      </c>
      <c r="G120" s="2" t="str">
        <f t="shared" si="9"/>
        <v>Schützengau Kaufbeuren-Marktoberdorf</v>
      </c>
      <c r="R120" s="10"/>
      <c r="S120" s="2">
        <v>710</v>
      </c>
      <c r="T120">
        <v>710047</v>
      </c>
      <c r="U120" s="10" t="s">
        <v>170</v>
      </c>
      <c r="V120" s="2" t="s">
        <v>171</v>
      </c>
      <c r="W120" s="10">
        <v>1</v>
      </c>
      <c r="Z120" s="61"/>
    </row>
    <row r="121" spans="3:26" ht="13.5" hidden="1" x14ac:dyDescent="0.25">
      <c r="C121" s="61" t="str">
        <f t="shared" si="10"/>
        <v xml:space="preserve">Roßhaupten SV Alpenrose 1   </v>
      </c>
      <c r="D121" s="10">
        <f t="shared" si="4"/>
        <v>704016</v>
      </c>
      <c r="F121" s="2">
        <f t="shared" si="8"/>
        <v>704</v>
      </c>
      <c r="G121" s="2" t="str">
        <f t="shared" si="9"/>
        <v>Schützengau Burgau</v>
      </c>
      <c r="R121" s="10"/>
      <c r="S121" s="2">
        <v>704</v>
      </c>
      <c r="T121" s="68">
        <v>704016</v>
      </c>
      <c r="U121" s="61" t="s">
        <v>92</v>
      </c>
      <c r="V121" s="61" t="s">
        <v>73</v>
      </c>
      <c r="W121" s="2" t="s">
        <v>75</v>
      </c>
      <c r="X121" s="2">
        <v>1</v>
      </c>
      <c r="Y121" s="67"/>
    </row>
    <row r="122" spans="3:26" ht="13.5" hidden="1" x14ac:dyDescent="0.25">
      <c r="C122" s="61" t="str">
        <f t="shared" si="10"/>
        <v xml:space="preserve">Rottach SG Rottachberg 1   </v>
      </c>
      <c r="D122" s="10">
        <f t="shared" si="4"/>
        <v>715042</v>
      </c>
      <c r="F122" s="2">
        <f t="shared" si="8"/>
        <v>715</v>
      </c>
      <c r="G122" s="2" t="str">
        <f t="shared" si="9"/>
        <v>Schützengau Oberallgäu</v>
      </c>
      <c r="R122" s="10"/>
      <c r="S122" s="2">
        <v>715</v>
      </c>
      <c r="T122">
        <v>715042</v>
      </c>
      <c r="U122" s="10" t="s">
        <v>165</v>
      </c>
      <c r="V122" s="2" t="s">
        <v>72</v>
      </c>
      <c r="W122" s="10" t="s">
        <v>166</v>
      </c>
      <c r="X122" s="2">
        <v>1</v>
      </c>
    </row>
    <row r="123" spans="3:26" ht="13.5" hidden="1" x14ac:dyDescent="0.25">
      <c r="C123" s="61" t="str">
        <f t="shared" si="10"/>
        <v xml:space="preserve">Scheppach SV 1921 1   </v>
      </c>
      <c r="D123" s="10">
        <f t="shared" si="4"/>
        <v>704017</v>
      </c>
      <c r="F123" s="2">
        <f t="shared" si="8"/>
        <v>704</v>
      </c>
      <c r="G123" s="2" t="str">
        <f t="shared" si="9"/>
        <v>Schützengau Burgau</v>
      </c>
      <c r="R123" s="10"/>
      <c r="S123" s="2">
        <v>704</v>
      </c>
      <c r="T123">
        <v>704017</v>
      </c>
      <c r="U123" s="10" t="s">
        <v>211</v>
      </c>
      <c r="V123" s="2" t="s">
        <v>73</v>
      </c>
      <c r="W123" s="10">
        <v>1921</v>
      </c>
      <c r="X123" s="2">
        <v>1</v>
      </c>
    </row>
    <row r="124" spans="3:26" ht="13.5" hidden="1" x14ac:dyDescent="0.25">
      <c r="C124" s="61" t="str">
        <f t="shared" si="10"/>
        <v xml:space="preserve">Schlegelsberg Edelweiß 1    </v>
      </c>
      <c r="D124" s="10">
        <f t="shared" si="4"/>
        <v>717017</v>
      </c>
      <c r="F124" s="2">
        <f t="shared" si="8"/>
        <v>717</v>
      </c>
      <c r="G124" s="2" t="str">
        <f t="shared" si="9"/>
        <v>Schützengau Ottobeuren</v>
      </c>
      <c r="R124" s="10"/>
      <c r="S124" s="2">
        <v>717</v>
      </c>
      <c r="T124">
        <v>717017</v>
      </c>
      <c r="U124" s="10" t="s">
        <v>177</v>
      </c>
      <c r="V124" s="2" t="s">
        <v>71</v>
      </c>
      <c r="W124" s="10">
        <v>1</v>
      </c>
      <c r="Z124" s="61"/>
    </row>
    <row r="125" spans="3:26" ht="13.5" hidden="1" x14ac:dyDescent="0.25">
      <c r="C125" s="61" t="str">
        <f t="shared" si="10"/>
        <v xml:space="preserve">Schretzheim Eintracht 1891 1   </v>
      </c>
      <c r="D125" s="10">
        <f t="shared" si="4"/>
        <v>705049</v>
      </c>
      <c r="F125" s="2">
        <f t="shared" si="8"/>
        <v>705</v>
      </c>
      <c r="G125" s="2" t="str">
        <f t="shared" si="9"/>
        <v>Schützengau Donau-Brenz</v>
      </c>
      <c r="R125" s="10"/>
      <c r="S125" s="2">
        <v>705</v>
      </c>
      <c r="T125" s="68">
        <v>705049</v>
      </c>
      <c r="U125" s="10" t="s">
        <v>104</v>
      </c>
      <c r="V125" s="2" t="s">
        <v>105</v>
      </c>
      <c r="W125" s="10">
        <v>1891</v>
      </c>
      <c r="X125" s="2">
        <v>1</v>
      </c>
    </row>
    <row r="126" spans="3:26" ht="13.5" hidden="1" x14ac:dyDescent="0.25">
      <c r="C126" s="61" t="str">
        <f t="shared" si="10"/>
        <v xml:space="preserve">Seeg St.Ulrich 1    </v>
      </c>
      <c r="D126" s="10">
        <f t="shared" si="4"/>
        <v>716006</v>
      </c>
      <c r="F126" s="2">
        <f t="shared" si="8"/>
        <v>716</v>
      </c>
      <c r="G126" s="2" t="str">
        <f t="shared" si="9"/>
        <v>Schützengau Ostallgäu</v>
      </c>
      <c r="S126" s="2">
        <v>716</v>
      </c>
      <c r="T126" s="68">
        <v>716006</v>
      </c>
      <c r="U126" s="10" t="s">
        <v>129</v>
      </c>
      <c r="V126" s="2" t="s">
        <v>130</v>
      </c>
      <c r="W126" s="10">
        <v>1</v>
      </c>
    </row>
    <row r="127" spans="3:26" ht="13.5" hidden="1" x14ac:dyDescent="0.25">
      <c r="C127" s="61" t="str">
        <f t="shared" si="10"/>
        <v xml:space="preserve">Siebnach St. Georg 1   </v>
      </c>
      <c r="D127" s="10">
        <f t="shared" si="4"/>
        <v>720023</v>
      </c>
      <c r="F127" s="2">
        <f t="shared" si="8"/>
        <v>720</v>
      </c>
      <c r="G127" s="2" t="str">
        <f t="shared" si="9"/>
        <v>Schützengau Türkheim</v>
      </c>
      <c r="S127" s="2">
        <v>720</v>
      </c>
      <c r="T127">
        <v>720023</v>
      </c>
      <c r="U127" s="10" t="s">
        <v>183</v>
      </c>
      <c r="V127" s="2" t="s">
        <v>118</v>
      </c>
      <c r="W127" s="10" t="s">
        <v>184</v>
      </c>
      <c r="X127" s="2">
        <v>1</v>
      </c>
      <c r="Z127" s="61"/>
    </row>
    <row r="128" spans="3:26" ht="13.5" hidden="1" x14ac:dyDescent="0.25">
      <c r="C128" s="61" t="str">
        <f t="shared" si="10"/>
        <v xml:space="preserve">Steinheim SG 1910 1   </v>
      </c>
      <c r="D128" s="10">
        <f t="shared" si="4"/>
        <v>721011</v>
      </c>
      <c r="F128" s="2">
        <f t="shared" si="8"/>
        <v>721</v>
      </c>
      <c r="G128" s="2" t="str">
        <f t="shared" si="9"/>
        <v>Schützengau Neu-Ulm</v>
      </c>
      <c r="S128" s="2">
        <v>721</v>
      </c>
      <c r="T128" s="68">
        <v>721011</v>
      </c>
      <c r="U128" s="10" t="s">
        <v>79</v>
      </c>
      <c r="V128" s="2" t="s">
        <v>72</v>
      </c>
      <c r="W128" s="10">
        <v>1910</v>
      </c>
      <c r="X128" s="2">
        <v>1</v>
      </c>
    </row>
    <row r="129" spans="3:26" ht="13.5" hidden="1" x14ac:dyDescent="0.25">
      <c r="C129" s="61" t="str">
        <f t="shared" si="10"/>
        <v xml:space="preserve">Stettenhofen Edelweiß 1    </v>
      </c>
      <c r="D129" s="10">
        <f t="shared" si="4"/>
        <v>702064</v>
      </c>
      <c r="F129" s="2">
        <f t="shared" si="8"/>
        <v>702</v>
      </c>
      <c r="G129" s="2" t="str">
        <f t="shared" si="9"/>
        <v>Schützengau Augsburg</v>
      </c>
      <c r="S129" s="2">
        <v>702</v>
      </c>
      <c r="T129" s="68">
        <v>702064</v>
      </c>
      <c r="U129" s="10" t="s">
        <v>95</v>
      </c>
      <c r="V129" s="2" t="s">
        <v>71</v>
      </c>
      <c r="W129" s="10">
        <v>1</v>
      </c>
    </row>
    <row r="130" spans="3:26" ht="13.5" hidden="1" x14ac:dyDescent="0.25">
      <c r="C130" s="61" t="str">
        <f t="shared" si="10"/>
        <v xml:space="preserve">Sulzdorf St. Sebastian Sch.Gilde 1  </v>
      </c>
      <c r="D130" s="10">
        <f t="shared" si="4"/>
        <v>706047</v>
      </c>
      <c r="F130" s="2">
        <f t="shared" si="8"/>
        <v>706</v>
      </c>
      <c r="G130" s="2" t="str">
        <f t="shared" si="9"/>
        <v>Schützengau Donau-Ries</v>
      </c>
      <c r="S130" s="2">
        <v>706</v>
      </c>
      <c r="T130" s="68">
        <v>706047</v>
      </c>
      <c r="U130" s="2" t="s">
        <v>117</v>
      </c>
      <c r="V130" s="2" t="s">
        <v>118</v>
      </c>
      <c r="W130" s="10" t="s">
        <v>119</v>
      </c>
      <c r="X130" s="2" t="s">
        <v>120</v>
      </c>
      <c r="Y130" s="2">
        <v>1</v>
      </c>
      <c r="Z130" s="61"/>
    </row>
    <row r="131" spans="3:26" ht="13.5" hidden="1" x14ac:dyDescent="0.25">
      <c r="C131" s="61" t="str">
        <f t="shared" si="10"/>
        <v xml:space="preserve">SV Riednelke Benningen 1   </v>
      </c>
      <c r="D131" s="10">
        <f t="shared" si="4"/>
        <v>713044</v>
      </c>
      <c r="F131" s="2">
        <f t="shared" si="8"/>
        <v>713</v>
      </c>
      <c r="G131" s="2" t="str">
        <f t="shared" si="9"/>
        <v>Schützengau Memmingen</v>
      </c>
      <c r="S131" s="2">
        <v>713</v>
      </c>
      <c r="T131">
        <v>713044</v>
      </c>
      <c r="U131" s="2" t="s">
        <v>73</v>
      </c>
      <c r="V131" s="2" t="s">
        <v>175</v>
      </c>
      <c r="W131" s="10" t="s">
        <v>176</v>
      </c>
      <c r="X131" s="2">
        <v>1</v>
      </c>
    </row>
    <row r="132" spans="3:26" ht="13.5" hidden="1" x14ac:dyDescent="0.25">
      <c r="C132" s="61" t="str">
        <f t="shared" si="10"/>
        <v xml:space="preserve">Unterelchingen SG 1    </v>
      </c>
      <c r="D132" s="10">
        <f t="shared" si="4"/>
        <v>721013</v>
      </c>
      <c r="F132" s="2">
        <f t="shared" si="8"/>
        <v>721</v>
      </c>
      <c r="G132" s="2" t="str">
        <f t="shared" si="9"/>
        <v>Schützengau Neu-Ulm</v>
      </c>
      <c r="S132" s="2">
        <v>721</v>
      </c>
      <c r="T132" s="68">
        <v>721013</v>
      </c>
      <c r="U132" s="10" t="s">
        <v>113</v>
      </c>
      <c r="V132" s="2" t="s">
        <v>72</v>
      </c>
      <c r="W132" s="10">
        <v>1</v>
      </c>
    </row>
    <row r="133" spans="3:26" ht="13.5" hidden="1" x14ac:dyDescent="0.25">
      <c r="C133" s="61" t="str">
        <f t="shared" si="10"/>
        <v xml:space="preserve">Unterrieden SG 1    </v>
      </c>
      <c r="D133" s="10">
        <f t="shared" si="4"/>
        <v>714035</v>
      </c>
      <c r="F133" s="2">
        <f t="shared" si="8"/>
        <v>714</v>
      </c>
      <c r="G133" s="2" t="str">
        <f t="shared" si="9"/>
        <v>Schützengau Mindelheim</v>
      </c>
      <c r="S133" s="2">
        <v>714</v>
      </c>
      <c r="T133" s="68">
        <v>714035</v>
      </c>
      <c r="U133" s="10" t="s">
        <v>134</v>
      </c>
      <c r="V133" s="2" t="s">
        <v>72</v>
      </c>
      <c r="W133" s="10">
        <v>1</v>
      </c>
      <c r="Z133" s="61"/>
    </row>
    <row r="134" spans="3:26" ht="13.5" hidden="1" x14ac:dyDescent="0.25">
      <c r="C134" s="61" t="str">
        <f t="shared" si="10"/>
        <v xml:space="preserve">Unterthürheim Hubertus 1    </v>
      </c>
      <c r="D134" s="10">
        <f t="shared" si="4"/>
        <v>722040</v>
      </c>
      <c r="F134" s="2">
        <f t="shared" si="8"/>
        <v>722</v>
      </c>
      <c r="G134" s="2" t="str">
        <f t="shared" si="9"/>
        <v>Schützengau Wertingen</v>
      </c>
      <c r="S134" s="2">
        <v>722</v>
      </c>
      <c r="T134" s="68">
        <v>722040</v>
      </c>
      <c r="U134" s="10" t="s">
        <v>110</v>
      </c>
      <c r="V134" s="2" t="s">
        <v>78</v>
      </c>
      <c r="W134" s="10">
        <v>1</v>
      </c>
      <c r="Z134" s="61"/>
    </row>
    <row r="135" spans="3:26" ht="13.5" hidden="1" x14ac:dyDescent="0.25">
      <c r="C135" s="61" t="str">
        <f t="shared" si="10"/>
        <v xml:space="preserve">Ustersbach-Mödishofen SV 1    </v>
      </c>
      <c r="D135" s="10">
        <f t="shared" si="4"/>
        <v>702066</v>
      </c>
      <c r="F135" s="2">
        <f t="shared" si="8"/>
        <v>702</v>
      </c>
      <c r="G135" s="2" t="str">
        <f t="shared" si="9"/>
        <v>Schützengau Augsburg</v>
      </c>
      <c r="S135" s="2">
        <v>702</v>
      </c>
      <c r="T135">
        <v>702066</v>
      </c>
      <c r="U135" s="10" t="s">
        <v>197</v>
      </c>
      <c r="V135" s="2" t="s">
        <v>73</v>
      </c>
      <c r="W135" s="10">
        <v>1</v>
      </c>
      <c r="Z135" s="61"/>
    </row>
    <row r="136" spans="3:26" ht="13.5" hidden="1" x14ac:dyDescent="0.25">
      <c r="C136" s="61" t="str">
        <f t="shared" si="10"/>
        <v xml:space="preserve">Waldkirch Edelweiß 3    </v>
      </c>
      <c r="D136" s="10">
        <f t="shared" si="4"/>
        <v>704019</v>
      </c>
      <c r="F136" s="2">
        <f t="shared" si="8"/>
        <v>704</v>
      </c>
      <c r="G136" s="2" t="str">
        <f t="shared" si="9"/>
        <v>Schützengau Burgau</v>
      </c>
      <c r="S136" s="2">
        <v>704</v>
      </c>
      <c r="T136">
        <v>704019</v>
      </c>
      <c r="U136" s="2" t="s">
        <v>223</v>
      </c>
      <c r="V136" s="2" t="s">
        <v>71</v>
      </c>
      <c r="W136" s="10">
        <v>3</v>
      </c>
    </row>
    <row r="137" spans="3:26" ht="13.5" hidden="1" x14ac:dyDescent="0.25">
      <c r="C137" s="61" t="str">
        <f t="shared" si="10"/>
        <v xml:space="preserve">Wechingen Wörnitzschützen 2    </v>
      </c>
      <c r="D137" s="10">
        <f t="shared" si="4"/>
        <v>718050</v>
      </c>
      <c r="F137" s="2">
        <f t="shared" si="8"/>
        <v>718</v>
      </c>
      <c r="G137" s="2" t="str">
        <f t="shared" si="9"/>
        <v>Schützengau Ries-Nördlingen</v>
      </c>
      <c r="S137" s="2">
        <v>718</v>
      </c>
      <c r="T137" s="68">
        <v>718050</v>
      </c>
      <c r="U137" s="61" t="s">
        <v>159</v>
      </c>
      <c r="V137" s="61" t="s">
        <v>160</v>
      </c>
      <c r="W137" s="67">
        <v>2</v>
      </c>
      <c r="X137" s="61"/>
      <c r="Y137" s="61"/>
    </row>
    <row r="138" spans="3:26" ht="13.5" hidden="1" x14ac:dyDescent="0.25">
      <c r="C138" s="61" t="str">
        <f t="shared" si="10"/>
        <v xml:space="preserve">Weißenhorn Kgl.priv.SG 1497 1   </v>
      </c>
      <c r="D138" s="10">
        <f t="shared" si="4"/>
        <v>719025</v>
      </c>
      <c r="F138" s="2">
        <f t="shared" si="8"/>
        <v>719</v>
      </c>
      <c r="G138" s="2" t="str">
        <f t="shared" si="9"/>
        <v>Schützengau Rothtal</v>
      </c>
      <c r="S138" s="2">
        <v>719</v>
      </c>
      <c r="T138">
        <v>719025</v>
      </c>
      <c r="U138" s="10" t="s">
        <v>207</v>
      </c>
      <c r="V138" s="2" t="s">
        <v>74</v>
      </c>
      <c r="W138" s="10">
        <v>1497</v>
      </c>
      <c r="X138" s="2">
        <v>1</v>
      </c>
    </row>
    <row r="139" spans="3:26" ht="13.5" hidden="1" x14ac:dyDescent="0.25">
      <c r="C139" s="61" t="str">
        <f t="shared" si="10"/>
        <v xml:space="preserve">Wertach Kgl.priv.SG 1    </v>
      </c>
      <c r="D139" s="10">
        <f t="shared" si="4"/>
        <v>715038</v>
      </c>
      <c r="F139" s="2">
        <f t="shared" si="8"/>
        <v>715</v>
      </c>
      <c r="G139" s="2" t="str">
        <f t="shared" si="9"/>
        <v>Schützengau Oberallgäu</v>
      </c>
      <c r="S139" s="2">
        <v>715</v>
      </c>
      <c r="T139" s="68">
        <v>715038</v>
      </c>
      <c r="U139" s="10" t="s">
        <v>108</v>
      </c>
      <c r="V139" s="2" t="s">
        <v>74</v>
      </c>
      <c r="W139" s="2">
        <v>1</v>
      </c>
      <c r="Y139" s="10"/>
      <c r="Z139" s="61"/>
    </row>
    <row r="140" spans="3:26" ht="12.75" hidden="1" customHeight="1" x14ac:dyDescent="0.25">
      <c r="C140" s="61" t="str">
        <f t="shared" si="10"/>
        <v xml:space="preserve">Wiggensbach-Ort SV 1    </v>
      </c>
      <c r="D140" s="10">
        <f t="shared" ref="D140:D144" si="11">T140</f>
        <v>701086</v>
      </c>
      <c r="F140" s="2">
        <f t="shared" si="8"/>
        <v>701</v>
      </c>
      <c r="G140" s="2" t="str">
        <f t="shared" si="9"/>
        <v>Schützengau Allgäu</v>
      </c>
      <c r="S140" s="2">
        <v>701</v>
      </c>
      <c r="T140">
        <v>701086</v>
      </c>
      <c r="U140" s="10" t="s">
        <v>162</v>
      </c>
      <c r="V140" s="2" t="s">
        <v>73</v>
      </c>
      <c r="W140" s="10">
        <v>1</v>
      </c>
      <c r="Z140" s="61"/>
    </row>
    <row r="141" spans="3:26" ht="12.75" hidden="1" customHeight="1" x14ac:dyDescent="0.25">
      <c r="C141" s="61" t="str">
        <f t="shared" si="10"/>
        <v xml:space="preserve">Wildpoldsried SV 1    </v>
      </c>
      <c r="D141" s="10">
        <f t="shared" si="11"/>
        <v>701087</v>
      </c>
      <c r="F141" s="2">
        <f t="shared" si="8"/>
        <v>701</v>
      </c>
      <c r="G141" s="2" t="str">
        <f t="shared" si="9"/>
        <v>Schützengau Allgäu</v>
      </c>
      <c r="S141" s="2">
        <v>701</v>
      </c>
      <c r="T141">
        <v>701087</v>
      </c>
      <c r="U141" s="10" t="s">
        <v>172</v>
      </c>
      <c r="V141" s="2" t="s">
        <v>73</v>
      </c>
      <c r="W141" s="10">
        <v>1</v>
      </c>
      <c r="Z141" s="61"/>
    </row>
    <row r="142" spans="3:26" ht="12.75" hidden="1" customHeight="1" x14ac:dyDescent="0.25">
      <c r="C142" s="61" t="str">
        <f t="shared" si="10"/>
        <v xml:space="preserve">Winterrieden SV 1920 1   </v>
      </c>
      <c r="D142" s="10">
        <f t="shared" si="11"/>
        <v>703020</v>
      </c>
      <c r="F142" s="2">
        <f t="shared" si="8"/>
        <v>703</v>
      </c>
      <c r="G142" s="2" t="str">
        <f t="shared" si="9"/>
        <v>Schützengau Babenhausen</v>
      </c>
      <c r="S142" s="2">
        <v>703</v>
      </c>
      <c r="T142" s="68">
        <v>703020</v>
      </c>
      <c r="U142" s="10" t="s">
        <v>135</v>
      </c>
      <c r="V142" s="2" t="s">
        <v>73</v>
      </c>
      <c r="W142" s="10">
        <v>1920</v>
      </c>
      <c r="X142" s="2">
        <v>1</v>
      </c>
      <c r="Z142" s="61"/>
    </row>
    <row r="143" spans="3:26" ht="13.5" hidden="1" x14ac:dyDescent="0.25">
      <c r="C143" s="61" t="str">
        <f t="shared" si="10"/>
        <v xml:space="preserve">Wittislingen SG 1855 1   </v>
      </c>
      <c r="D143" s="10">
        <f t="shared" si="11"/>
        <v>705060</v>
      </c>
      <c r="F143" s="2">
        <f t="shared" si="8"/>
        <v>705</v>
      </c>
      <c r="G143" s="2" t="str">
        <f t="shared" si="9"/>
        <v>Schützengau Donau-Brenz</v>
      </c>
      <c r="S143" s="2">
        <v>705</v>
      </c>
      <c r="T143">
        <v>705060</v>
      </c>
      <c r="U143" s="2" t="s">
        <v>220</v>
      </c>
      <c r="V143" s="2" t="s">
        <v>72</v>
      </c>
      <c r="W143" s="10">
        <v>1855</v>
      </c>
      <c r="X143" s="2">
        <v>1</v>
      </c>
    </row>
    <row r="144" spans="3:26" ht="12.75" hidden="1" customHeight="1" x14ac:dyDescent="0.25">
      <c r="C144" s="61" t="str">
        <f t="shared" si="10"/>
        <v xml:space="preserve">Wortelstetten Falkenhorst 1    </v>
      </c>
      <c r="D144" s="10">
        <f t="shared" si="11"/>
        <v>722048</v>
      </c>
      <c r="F144" s="2">
        <f t="shared" si="8"/>
        <v>722</v>
      </c>
      <c r="G144" s="2" t="str">
        <f t="shared" si="9"/>
        <v>Schützengau Wertingen</v>
      </c>
      <c r="S144" s="2">
        <v>722</v>
      </c>
      <c r="T144" s="68">
        <v>722048</v>
      </c>
      <c r="U144" s="10" t="s">
        <v>96</v>
      </c>
      <c r="V144" s="2" t="s">
        <v>81</v>
      </c>
      <c r="W144" s="10">
        <v>1</v>
      </c>
    </row>
  </sheetData>
  <sheetProtection algorithmName="SHA-512" hashValue="fEgVUfbaKhfuNDZIsEQSGEalfGDFMDaO1/0/U8Jya28JnlG6WTtt1kwEiwQ7VH30Ye2n5smN+7F2J+OGsyJa0w==" saltValue="rPLESxm+295di53OYAVgSw==" spinCount="100000" sheet="1" selectLockedCells="1"/>
  <protectedRanges>
    <protectedRange password="E5BA" sqref="A1:T4 A8:S8 A11:C11 S11 B7 D7 T7:T8 A6:T6 A5:Q5 A12 B35:K39 L38:T39 A9:T10" name="Auswertekarte"/>
    <protectedRange password="E5BA" sqref="H7:R7" name="Auswertekarte_1"/>
    <protectedRange password="E5BA" sqref="B12:M12 B13:B24 I13:I24 J13:J26 L13:L26 M13:M25 M26:S26 N25:T25 R23:R24 T22 R20:R21 T19 R17:R18 T16 R14:R15 T13 E25:I26 B26:D26 B25:C25 B32:T32 B34:T34 B33:I33 M33:T33 R12:T12 B28:J31 L28:T31" name="Auswertekarte_2"/>
    <protectedRange password="E5BA" sqref="B27:J27 L27:S27" name="Auswertekarte_3"/>
    <protectedRange password="E5BA" sqref="J33:L33" name="Auswertekarte_4"/>
    <protectedRange password="E5BA" sqref="L35:T36" name="Auswertekarte_5"/>
  </protectedRanges>
  <autoFilter ref="S43:AA43">
    <sortState ref="S44:AA144">
      <sortCondition ref="U43"/>
    </sortState>
  </autoFilter>
  <sortState ref="T97:AA144">
    <sortCondition ref="T97"/>
  </sortState>
  <mergeCells count="50">
    <mergeCell ref="L36:T36"/>
    <mergeCell ref="N33:T33"/>
    <mergeCell ref="B34:T34"/>
    <mergeCell ref="B25:D25"/>
    <mergeCell ref="B27:G27"/>
    <mergeCell ref="H27:I27"/>
    <mergeCell ref="M27:N27"/>
    <mergeCell ref="R25:T25"/>
    <mergeCell ref="B26:G26"/>
    <mergeCell ref="H26:I26"/>
    <mergeCell ref="M26:N26"/>
    <mergeCell ref="B28:I28"/>
    <mergeCell ref="M28:T28"/>
    <mergeCell ref="B24:D24"/>
    <mergeCell ref="R24:T24"/>
    <mergeCell ref="R21:T21"/>
    <mergeCell ref="R23:T23"/>
    <mergeCell ref="B23:D23"/>
    <mergeCell ref="B21:D21"/>
    <mergeCell ref="S7:T7"/>
    <mergeCell ref="L5:Q5"/>
    <mergeCell ref="B11:C11"/>
    <mergeCell ref="D10:I10"/>
    <mergeCell ref="R17:T17"/>
    <mergeCell ref="D11:I11"/>
    <mergeCell ref="B14:D14"/>
    <mergeCell ref="B5:H5"/>
    <mergeCell ref="I5:J5"/>
    <mergeCell ref="B18:D18"/>
    <mergeCell ref="B17:D17"/>
    <mergeCell ref="B10:C10"/>
    <mergeCell ref="R14:T14"/>
    <mergeCell ref="R18:T18"/>
    <mergeCell ref="R15:T15"/>
    <mergeCell ref="B40:C40"/>
    <mergeCell ref="D40:I40"/>
    <mergeCell ref="B35:J39"/>
    <mergeCell ref="L35:T35"/>
    <mergeCell ref="B1:T1"/>
    <mergeCell ref="B3:T3"/>
    <mergeCell ref="B9:J9"/>
    <mergeCell ref="L9:T9"/>
    <mergeCell ref="M10:R10"/>
    <mergeCell ref="K7:N7"/>
    <mergeCell ref="R20:T20"/>
    <mergeCell ref="B15:D15"/>
    <mergeCell ref="S10:T10"/>
    <mergeCell ref="S11:T11"/>
    <mergeCell ref="M11:R11"/>
    <mergeCell ref="B20:D20"/>
  </mergeCells>
  <phoneticPr fontId="0" type="noConversion"/>
  <conditionalFormatting sqref="D10:I10 M10:R10">
    <cfRule type="cellIs" dxfId="13" priority="46" stopIfTrue="1" operator="equal">
      <formula>#N/A</formula>
    </cfRule>
  </conditionalFormatting>
  <conditionalFormatting sqref="H27:I27">
    <cfRule type="cellIs" dxfId="12" priority="32" stopIfTrue="1" operator="greaterThan">
      <formula>$M$27</formula>
    </cfRule>
    <cfRule type="cellIs" dxfId="11" priority="40" stopIfTrue="1" operator="greaterThan">
      <formula>$M$26</formula>
    </cfRule>
  </conditionalFormatting>
  <conditionalFormatting sqref="I25 M25">
    <cfRule type="cellIs" dxfId="10" priority="2" stopIfTrue="1" operator="greaterThan">
      <formula>0</formula>
    </cfRule>
  </conditionalFormatting>
  <conditionalFormatting sqref="I13:J13 L13:M13 I16:J16 L16:M16 I19:J19 L19:M19 I22:J22 L22:M22 E25:H25 N25:Q25 H26:I26 M26:N26">
    <cfRule type="cellIs" dxfId="9" priority="30" stopIfTrue="1" operator="equal">
      <formula>0</formula>
    </cfRule>
  </conditionalFormatting>
  <conditionalFormatting sqref="J28 L28">
    <cfRule type="expression" dxfId="8" priority="5" stopIfTrue="1">
      <formula>$H$26&gt;0</formula>
    </cfRule>
  </conditionalFormatting>
  <conditionalFormatting sqref="J33">
    <cfRule type="expression" dxfId="7" priority="4" stopIfTrue="1">
      <formula>$H$26&gt;0</formula>
    </cfRule>
  </conditionalFormatting>
  <conditionalFormatting sqref="J33:L33 J31:L31">
    <cfRule type="cellIs" dxfId="6" priority="47" stopIfTrue="1" operator="equal">
      <formula>$J$28=$L$28&lt;2</formula>
    </cfRule>
  </conditionalFormatting>
  <conditionalFormatting sqref="J33:L33">
    <cfRule type="cellIs" dxfId="5" priority="31" stopIfTrue="1" operator="equal">
      <formula>$J$27=$L$27&lt;2</formula>
    </cfRule>
  </conditionalFormatting>
  <conditionalFormatting sqref="L33">
    <cfRule type="expression" dxfId="4" priority="3" stopIfTrue="1">
      <formula>$M$26&gt;0</formula>
    </cfRule>
  </conditionalFormatting>
  <conditionalFormatting sqref="M26:M27 N27">
    <cfRule type="cellIs" dxfId="3" priority="41" stopIfTrue="1" operator="greaterThan">
      <formula>$H$26</formula>
    </cfRule>
    <cfRule type="cellIs" dxfId="2" priority="42" stopIfTrue="1" operator="greaterThan">
      <formula>"$n$26"</formula>
    </cfRule>
  </conditionalFormatting>
  <conditionalFormatting sqref="M27:N27">
    <cfRule type="cellIs" dxfId="1" priority="33" stopIfTrue="1" operator="greaterThan">
      <formula>$H$27</formula>
    </cfRule>
    <cfRule type="cellIs" dxfId="0" priority="34" stopIfTrue="1" operator="greaterThan">
      <formula>"$G$27"</formula>
    </cfRule>
  </conditionalFormatting>
  <dataValidations count="5">
    <dataValidation type="list" allowBlank="1" showInputMessage="1" showErrorMessage="1" sqref="C7">
      <formula1>$J$43:$J$53</formula1>
    </dataValidation>
    <dataValidation type="list" allowBlank="1" showInputMessage="1" showErrorMessage="1" sqref="L5:Q5">
      <formula1>$M$43:$M$45</formula1>
    </dataValidation>
    <dataValidation type="list" allowBlank="1" showInputMessage="1" showErrorMessage="1" sqref="S7:T7">
      <formula1>$O$43:$O$50</formula1>
    </dataValidation>
    <dataValidation type="list" allowBlank="1" showInputMessage="1" showErrorMessage="1" sqref="I5:J5">
      <formula1>$W$7:$W$12</formula1>
    </dataValidation>
    <dataValidation type="list" allowBlank="1" showInputMessage="1" showErrorMessage="1" sqref="D10:I10 M10:R10">
      <formula1>$C$43:$C$139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Company>IKSV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Lengger</dc:creator>
  <cp:lastModifiedBy>Gerhard Lengger</cp:lastModifiedBy>
  <cp:lastPrinted>2015-07-24T10:41:24Z</cp:lastPrinted>
  <dcterms:created xsi:type="dcterms:W3CDTF">2003-11-17T09:46:22Z</dcterms:created>
  <dcterms:modified xsi:type="dcterms:W3CDTF">2023-10-10T07:18:11Z</dcterms:modified>
</cp:coreProperties>
</file>