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lengger\Downloads\"/>
    </mc:Choice>
  </mc:AlternateContent>
  <bookViews>
    <workbookView xWindow="0" yWindow="0" windowWidth="14370" windowHeight="12300"/>
  </bookViews>
  <sheets>
    <sheet name="Vorlage" sheetId="4" r:id="rId1"/>
  </sheets>
  <definedNames>
    <definedName name="_xlnm._FilterDatabase" localSheetId="0" hidden="1">Vorlage!$S$42:$Z$42</definedName>
  </definedNames>
  <calcPr calcId="977461"/>
</workbook>
</file>

<file path=xl/calcChain.xml><?xml version="1.0" encoding="utf-8"?>
<calcChain xmlns="http://schemas.openxmlformats.org/spreadsheetml/2006/main">
  <c r="F44" i="4" l="1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43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I13" i="4"/>
  <c r="I14" i="4"/>
  <c r="J13" i="4"/>
  <c r="J24" i="4"/>
  <c r="M13" i="4"/>
  <c r="M14" i="4"/>
  <c r="L13" i="4"/>
  <c r="I15" i="4"/>
  <c r="I16" i="4"/>
  <c r="J15" i="4"/>
  <c r="M15" i="4"/>
  <c r="M23" i="4"/>
  <c r="M16" i="4"/>
  <c r="L15" i="4"/>
  <c r="I17" i="4"/>
  <c r="I18" i="4"/>
  <c r="J17" i="4"/>
  <c r="M17" i="4"/>
  <c r="M18" i="4"/>
  <c r="L17" i="4"/>
  <c r="I19" i="4"/>
  <c r="I20" i="4"/>
  <c r="J19" i="4"/>
  <c r="M19" i="4"/>
  <c r="M20" i="4"/>
  <c r="L19" i="4"/>
  <c r="I21" i="4"/>
  <c r="I22" i="4"/>
  <c r="J21" i="4"/>
  <c r="M21" i="4"/>
  <c r="M22" i="4"/>
  <c r="L21" i="4"/>
  <c r="H23" i="4"/>
  <c r="L11" i="4"/>
  <c r="M11" i="4"/>
  <c r="D11" i="4"/>
  <c r="J11" i="4"/>
  <c r="L24" i="4"/>
  <c r="L26" i="4"/>
  <c r="J26" i="4"/>
</calcChain>
</file>

<file path=xl/sharedStrings.xml><?xml version="1.0" encoding="utf-8"?>
<sst xmlns="http://schemas.openxmlformats.org/spreadsheetml/2006/main" count="158" uniqueCount="117">
  <si>
    <t>Heim - Mannschaft</t>
  </si>
  <si>
    <t>Gast - Mannschaft</t>
  </si>
  <si>
    <t>Verein:</t>
  </si>
  <si>
    <t>Gau:</t>
  </si>
  <si>
    <t>V.-Nr.:</t>
  </si>
  <si>
    <t>Pass-Nr.:</t>
  </si>
  <si>
    <t>Name</t>
  </si>
  <si>
    <t>S 1</t>
  </si>
  <si>
    <t>S 2</t>
  </si>
  <si>
    <t>S 3</t>
  </si>
  <si>
    <t>S 4</t>
  </si>
  <si>
    <t>Ringe</t>
  </si>
  <si>
    <t>Punkte</t>
  </si>
  <si>
    <t>Total</t>
  </si>
  <si>
    <t>Der Kampf wurde gemäß der Spo.-O. des DSB und der RWK-Ordnung</t>
  </si>
  <si>
    <t>AUSWERTEKARTE</t>
  </si>
  <si>
    <t xml:space="preserve"> </t>
  </si>
  <si>
    <t>Einzelpunkte</t>
  </si>
  <si>
    <t>Mannschaftspunkte</t>
  </si>
  <si>
    <t>Das Ergebniss muss direkt nach dem Wettkampf 
per Onlinemelder gemeldet werden!!!</t>
  </si>
  <si>
    <t xml:space="preserve">Datum: </t>
  </si>
  <si>
    <t>Süd</t>
  </si>
  <si>
    <t>Schwabenliga</t>
  </si>
  <si>
    <t>Schützenbezirk Schwaben</t>
  </si>
  <si>
    <t>Luftgewehr</t>
  </si>
  <si>
    <t>Luftpistole</t>
  </si>
  <si>
    <t>Nord</t>
  </si>
  <si>
    <t>Vereine</t>
  </si>
  <si>
    <t>Gau</t>
  </si>
  <si>
    <t>1.</t>
  </si>
  <si>
    <t>2.</t>
  </si>
  <si>
    <t>3.</t>
  </si>
  <si>
    <t>4.</t>
  </si>
  <si>
    <t>5.</t>
  </si>
  <si>
    <t>6.</t>
  </si>
  <si>
    <t>7.</t>
  </si>
  <si>
    <t>WKT</t>
  </si>
  <si>
    <t>Disziplin</t>
  </si>
  <si>
    <t>Gruppe</t>
  </si>
  <si>
    <t>des BSSB, sowie der Schwabenliga -Ordnung durchgeführt.</t>
  </si>
  <si>
    <t>Schützengau Allgäu</t>
  </si>
  <si>
    <t>Schützengau Augsburg</t>
  </si>
  <si>
    <t>Schützengau Babenhausen</t>
  </si>
  <si>
    <t>Schützengau Burgau</t>
  </si>
  <si>
    <t>Schützengau Donau-Brenz</t>
  </si>
  <si>
    <t>Schützengau Donau-Ries</t>
  </si>
  <si>
    <t>Schützengau Günzburg</t>
  </si>
  <si>
    <t>Schützengau Illertissen</t>
  </si>
  <si>
    <t>Schützengau Kaufbeuren-Marktoberdorf</t>
  </si>
  <si>
    <t>Schützengau Krumbach</t>
  </si>
  <si>
    <t>Schützengau Lech-Wertach</t>
  </si>
  <si>
    <t>Schützengau Memmingen</t>
  </si>
  <si>
    <t>Schützengau Mindelheim</t>
  </si>
  <si>
    <t>Schützengau Oberallgäu</t>
  </si>
  <si>
    <t>Schützengau Ostallgäu</t>
  </si>
  <si>
    <t>Schützengau Ottobeuren</t>
  </si>
  <si>
    <t>Schützengau Ries-Nördlingen</t>
  </si>
  <si>
    <t>Schützengau Rothtal</t>
  </si>
  <si>
    <t>Schützengau Türkheim</t>
  </si>
  <si>
    <t>Schützengau Neu-Ulm</t>
  </si>
  <si>
    <t>Schützengau Wertingen</t>
  </si>
  <si>
    <t>Schützengau Westallgäu</t>
  </si>
  <si>
    <t>Wettkampftag</t>
  </si>
  <si>
    <t>WK</t>
  </si>
  <si>
    <t>St.:</t>
  </si>
  <si>
    <t>Stechschuß Einzel</t>
  </si>
  <si>
    <t>Schwabenligasaison</t>
  </si>
  <si>
    <t>SV</t>
  </si>
  <si>
    <t>Frohsinn</t>
  </si>
  <si>
    <t>SG</t>
  </si>
  <si>
    <t>Eichenlaub</t>
  </si>
  <si>
    <t>FSG</t>
  </si>
  <si>
    <t>Magnusschützen</t>
  </si>
  <si>
    <t>Kgl.priv.SG</t>
  </si>
  <si>
    <t>Edelweiß</t>
  </si>
  <si>
    <t>Auerhahn</t>
  </si>
  <si>
    <t>Schützenlust</t>
  </si>
  <si>
    <t>Wörnitzschützen</t>
  </si>
  <si>
    <t>Breitenthal</t>
  </si>
  <si>
    <t>Amberg</t>
  </si>
  <si>
    <t>Mindelau</t>
  </si>
  <si>
    <t>Wechingen</t>
  </si>
  <si>
    <t>Untrasried</t>
  </si>
  <si>
    <t>Leuterschach</t>
  </si>
  <si>
    <t>Oberreute</t>
  </si>
  <si>
    <t>Altusried</t>
  </si>
  <si>
    <t>Minderoffingen</t>
  </si>
  <si>
    <t>Attenhofen</t>
  </si>
  <si>
    <t>Reinhartshausen</t>
  </si>
  <si>
    <t>Welden</t>
  </si>
  <si>
    <t>Leubas</t>
  </si>
  <si>
    <t>Niederrieden</t>
  </si>
  <si>
    <t>Babenhausen</t>
  </si>
  <si>
    <t>e.V.</t>
  </si>
  <si>
    <t>Zim.St.SG</t>
  </si>
  <si>
    <t>Binswangen</t>
  </si>
  <si>
    <t>Marktoberdorf</t>
  </si>
  <si>
    <t>Zusamzell</t>
  </si>
  <si>
    <t>Mittelstetten</t>
  </si>
  <si>
    <t>Ver.SG</t>
  </si>
  <si>
    <t>Maria-Steinbach</t>
  </si>
  <si>
    <t>Apfeltrang</t>
  </si>
  <si>
    <t>Adlerschützen</t>
  </si>
  <si>
    <t>Haunsheim</t>
  </si>
  <si>
    <t>Arlesried</t>
  </si>
  <si>
    <t>Dirlewang</t>
  </si>
  <si>
    <t>Vöhringen</t>
  </si>
  <si>
    <t>Pfeil</t>
  </si>
  <si>
    <t>Au</t>
  </si>
  <si>
    <t>Steinheim</t>
  </si>
  <si>
    <t>Wullenstetten</t>
  </si>
  <si>
    <t>Hubertus</t>
  </si>
  <si>
    <t>Königsbrunn</t>
  </si>
  <si>
    <t>Brunnenschützen</t>
  </si>
  <si>
    <t>Schretzheim</t>
  </si>
  <si>
    <t>Eintracht</t>
  </si>
  <si>
    <t>Klosterlechfeld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</si>
</sst>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00"/>
  </numFmts>
  <fonts count="30" x14ac:knownFonts="1">
    <font>
      <sz val="10"/>
      <name val="Arial"/>
    </font>
    <font>
      <b/>
      <sz val="10"/>
      <name val="Arial"/>
      <family val="2"/>
    </font>
    <font>
      <sz val="9.9499999999999993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sz val="10"/>
      <name val="Arial Narrow"/>
      <family val="2"/>
    </font>
    <font>
      <sz val="14"/>
      <name val="Arial Narrow"/>
      <family val="2"/>
    </font>
    <font>
      <sz val="9.9499999999999993"/>
      <color indexed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53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u/>
      <sz val="16"/>
      <color indexed="10"/>
      <name val="Calibri"/>
      <family val="2"/>
      <scheme val="minor"/>
    </font>
    <font>
      <b/>
      <sz val="20"/>
      <color indexed="6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/>
      <name val="Arial Narrow"/>
      <family val="2"/>
    </font>
    <font>
      <b/>
      <i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9" fontId="4" fillId="0" borderId="0" xfId="0" applyNumberFormat="1" applyFont="1" applyAlignment="1">
      <alignment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horizontal="center" vertical="center"/>
    </xf>
    <xf numFmtId="1" fontId="22" fillId="6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22" fillId="7" borderId="0" xfId="0" applyFont="1" applyFill="1" applyAlignment="1" applyProtection="1">
      <alignment horizontal="center" vertical="center"/>
      <protection locked="0"/>
    </xf>
    <xf numFmtId="169" fontId="12" fillId="3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0" xfId="0" applyFont="1"/>
    <xf numFmtId="0" fontId="8" fillId="0" borderId="0" xfId="0" applyFont="1" applyAlignment="1" applyProtection="1">
      <alignment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0" fontId="29" fillId="4" borderId="4" xfId="0" applyFont="1" applyFill="1" applyBorder="1" applyAlignment="1" applyProtection="1">
      <alignment horizontal="right" vertical="center"/>
    </xf>
    <xf numFmtId="0" fontId="29" fillId="4" borderId="3" xfId="0" applyFont="1" applyFill="1" applyBorder="1" applyAlignment="1" applyProtection="1">
      <alignment horizontal="right" vertical="center"/>
    </xf>
    <xf numFmtId="0" fontId="2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9" fillId="4" borderId="3" xfId="0" applyFont="1" applyFill="1" applyBorder="1" applyAlignment="1" applyProtection="1">
      <alignment horizontal="left" vertical="center"/>
    </xf>
    <xf numFmtId="0" fontId="29" fillId="4" borderId="5" xfId="0" applyFont="1" applyFill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right" vertical="center"/>
    </xf>
    <xf numFmtId="0" fontId="15" fillId="0" borderId="3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14" fontId="22" fillId="7" borderId="0" xfId="0" applyNumberFormat="1" applyFont="1" applyFill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right" vertical="center"/>
    </xf>
    <xf numFmtId="0" fontId="24" fillId="7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8" fillId="5" borderId="12" xfId="0" applyFont="1" applyFill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center" vertical="center"/>
    </xf>
    <xf numFmtId="0" fontId="28" fillId="5" borderId="13" xfId="0" applyFont="1" applyFill="1" applyBorder="1" applyAlignment="1" applyProtection="1">
      <alignment horizontal="center" vertical="center"/>
    </xf>
    <xf numFmtId="0" fontId="24" fillId="7" borderId="0" xfId="0" applyFont="1" applyFill="1" applyAlignment="1" applyProtection="1">
      <alignment horizontal="left" vertical="center"/>
      <protection locked="0"/>
    </xf>
  </cellXfs>
  <cellStyles count="1">
    <cellStyle name="Standard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3</xdr:col>
      <xdr:colOff>276225</xdr:colOff>
      <xdr:row>4</xdr:row>
      <xdr:rowOff>266700</xdr:rowOff>
    </xdr:to>
    <xdr:pic>
      <xdr:nvPicPr>
        <xdr:cNvPr id="10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923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1200150</xdr:colOff>
      <xdr:row>0</xdr:row>
      <xdr:rowOff>0</xdr:rowOff>
    </xdr:from>
    <xdr:to>
      <xdr:col>19</xdr:col>
      <xdr:colOff>142875</xdr:colOff>
      <xdr:row>4</xdr:row>
      <xdr:rowOff>266700</xdr:rowOff>
    </xdr:to>
    <xdr:pic>
      <xdr:nvPicPr>
        <xdr:cNvPr id="1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0"/>
          <a:ext cx="9048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138"/>
  <sheetViews>
    <sheetView showGridLines="0" showRowColHeaders="0" tabSelected="1" zoomScale="90" workbookViewId="0">
      <selection activeCell="D10" sqref="D10:I10"/>
    </sheetView>
  </sheetViews>
  <sheetFormatPr baseColWidth="10" defaultRowHeight="12.75" x14ac:dyDescent="0.2"/>
  <cols>
    <col min="2" max="2" width="3.7109375" style="1" customWidth="1"/>
    <col min="3" max="3" width="8.7109375" customWidth="1"/>
    <col min="4" max="4" width="20.7109375" customWidth="1"/>
    <col min="5" max="8" width="5.7109375" customWidth="1"/>
    <col min="9" max="10" width="8.7109375" customWidth="1"/>
    <col min="11" max="11" width="1.7109375" customWidth="1"/>
    <col min="12" max="13" width="8.7109375" customWidth="1"/>
    <col min="14" max="17" width="5.7109375" customWidth="1"/>
    <col min="18" max="18" width="20.7109375" customWidth="1"/>
    <col min="19" max="19" width="8.7109375" customWidth="1"/>
    <col min="20" max="20" width="7.7109375" bestFit="1" customWidth="1"/>
    <col min="21" max="21" width="19.42578125" hidden="1" customWidth="1"/>
    <col min="22" max="22" width="12.42578125" hidden="1" customWidth="1"/>
    <col min="23" max="23" width="9.140625" hidden="1" customWidth="1"/>
    <col min="24" max="24" width="4.42578125" hidden="1" customWidth="1"/>
    <col min="25" max="25" width="1.85546875" hidden="1" customWidth="1"/>
    <col min="26" max="26" width="2" hidden="1" customWidth="1"/>
    <col min="27" max="27" width="0" hidden="1" customWidth="1"/>
  </cols>
  <sheetData>
    <row r="1" spans="1:24" ht="26.25" x14ac:dyDescent="0.2">
      <c r="A1" s="43"/>
      <c r="B1" s="109" t="s">
        <v>23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ht="5.0999999999999996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V2" s="5"/>
    </row>
    <row r="3" spans="1:24" ht="21" x14ac:dyDescent="0.2">
      <c r="A3" s="43"/>
      <c r="B3" s="111" t="s">
        <v>15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5"/>
    </row>
    <row r="4" spans="1:24" x14ac:dyDescent="0.2">
      <c r="A4" s="43"/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V4" s="5"/>
    </row>
    <row r="5" spans="1:24" ht="26.25" x14ac:dyDescent="0.2">
      <c r="A5" s="43"/>
      <c r="B5" s="107" t="s">
        <v>66</v>
      </c>
      <c r="C5" s="107"/>
      <c r="D5" s="107"/>
      <c r="E5" s="107"/>
      <c r="F5" s="107"/>
      <c r="G5" s="107"/>
      <c r="H5" s="108"/>
      <c r="I5" s="108"/>
      <c r="J5" s="57"/>
      <c r="K5" s="57"/>
      <c r="L5" s="116"/>
      <c r="M5" s="116"/>
      <c r="N5" s="116"/>
      <c r="O5" s="116"/>
      <c r="P5" s="116"/>
      <c r="Q5" s="116"/>
      <c r="R5" s="6"/>
      <c r="S5" s="6"/>
      <c r="T5" s="6"/>
      <c r="V5" s="5"/>
      <c r="W5" s="4"/>
    </row>
    <row r="6" spans="1:24" x14ac:dyDescent="0.2">
      <c r="A6" s="43"/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V6" s="5"/>
      <c r="W6" s="4"/>
    </row>
    <row r="7" spans="1:24" ht="18.75" x14ac:dyDescent="0.2">
      <c r="A7" s="43"/>
      <c r="B7" s="43"/>
      <c r="C7" s="42"/>
      <c r="D7" s="45" t="s">
        <v>62</v>
      </c>
      <c r="E7" s="46"/>
      <c r="F7" s="46"/>
      <c r="G7" s="46" t="s">
        <v>63</v>
      </c>
      <c r="H7" s="60"/>
      <c r="I7" s="47"/>
      <c r="J7" s="48" t="s">
        <v>20</v>
      </c>
      <c r="K7" s="105"/>
      <c r="L7" s="105"/>
      <c r="M7" s="105"/>
      <c r="N7" s="105"/>
      <c r="O7" s="47"/>
      <c r="P7" s="47"/>
      <c r="Q7" s="47"/>
      <c r="R7" s="48" t="s">
        <v>22</v>
      </c>
      <c r="S7" s="106"/>
      <c r="T7" s="106"/>
      <c r="V7" s="5"/>
      <c r="W7" s="4"/>
    </row>
    <row r="8" spans="1:24" ht="13.5" thickBot="1" x14ac:dyDescent="0.25">
      <c r="A8" s="43"/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V8" s="5"/>
      <c r="W8" s="4"/>
    </row>
    <row r="9" spans="1:24" ht="20.25" customHeight="1" x14ac:dyDescent="0.2">
      <c r="A9" s="43"/>
      <c r="B9" s="113" t="s">
        <v>0</v>
      </c>
      <c r="C9" s="114"/>
      <c r="D9" s="114"/>
      <c r="E9" s="114"/>
      <c r="F9" s="114"/>
      <c r="G9" s="114"/>
      <c r="H9" s="114"/>
      <c r="I9" s="114"/>
      <c r="J9" s="114"/>
      <c r="K9" s="21" t="s">
        <v>16</v>
      </c>
      <c r="L9" s="114" t="s">
        <v>1</v>
      </c>
      <c r="M9" s="114"/>
      <c r="N9" s="114"/>
      <c r="O9" s="114"/>
      <c r="P9" s="114"/>
      <c r="Q9" s="114"/>
      <c r="R9" s="114"/>
      <c r="S9" s="114"/>
      <c r="T9" s="115"/>
      <c r="U9" s="10"/>
      <c r="V9" s="5"/>
      <c r="W9" s="62">
        <v>2024</v>
      </c>
      <c r="X9" s="8"/>
    </row>
    <row r="10" spans="1:24" s="2" customFormat="1" ht="20.100000000000001" customHeight="1" x14ac:dyDescent="0.2">
      <c r="A10" s="54"/>
      <c r="B10" s="78" t="s">
        <v>2</v>
      </c>
      <c r="C10" s="79"/>
      <c r="D10" s="80"/>
      <c r="E10" s="80"/>
      <c r="F10" s="80"/>
      <c r="G10" s="80"/>
      <c r="H10" s="80"/>
      <c r="I10" s="80"/>
      <c r="J10" s="22" t="s">
        <v>4</v>
      </c>
      <c r="K10" s="23"/>
      <c r="L10" s="22" t="s">
        <v>4</v>
      </c>
      <c r="M10" s="80"/>
      <c r="N10" s="80"/>
      <c r="O10" s="80"/>
      <c r="P10" s="80"/>
      <c r="Q10" s="80"/>
      <c r="R10" s="80"/>
      <c r="S10" s="86" t="s">
        <v>2</v>
      </c>
      <c r="T10" s="87"/>
      <c r="U10" s="9"/>
      <c r="V10" s="5"/>
      <c r="W10" s="63">
        <v>2025</v>
      </c>
      <c r="X10" s="9"/>
    </row>
    <row r="11" spans="1:24" s="2" customFormat="1" ht="20.100000000000001" customHeight="1" x14ac:dyDescent="0.2">
      <c r="A11" s="54"/>
      <c r="B11" s="78" t="s">
        <v>3</v>
      </c>
      <c r="C11" s="79"/>
      <c r="D11" s="88" t="str">
        <f>IF(ISERROR(VLOOKUP(D10,$C$42:$G$74,5)),"",VLOOKUP(D10,$C$42:$G$74,5))</f>
        <v/>
      </c>
      <c r="E11" s="89"/>
      <c r="F11" s="89"/>
      <c r="G11" s="89"/>
      <c r="H11" s="89"/>
      <c r="I11" s="90"/>
      <c r="J11" s="61" t="str">
        <f>IF(ISERROR(VLOOKUP(D10,C43:D74,2)),"",VLOOKUP(D10,C43:D74,2))</f>
        <v/>
      </c>
      <c r="K11" s="23"/>
      <c r="L11" s="61" t="str">
        <f>IF(ISERROR(VLOOKUP(M10,C43:D74,2)),"",VLOOKUP(M10,C43:D74,2))</f>
        <v/>
      </c>
      <c r="M11" s="88" t="str">
        <f>IF(ISERROR(VLOOKUP(M10,$C$42:$G$74,5)),"",VLOOKUP(M10,$C$42:$G$74,5))</f>
        <v/>
      </c>
      <c r="N11" s="89"/>
      <c r="O11" s="89"/>
      <c r="P11" s="89"/>
      <c r="Q11" s="89"/>
      <c r="R11" s="90"/>
      <c r="S11" s="86" t="s">
        <v>3</v>
      </c>
      <c r="T11" s="87"/>
      <c r="U11" s="9"/>
      <c r="V11" s="5"/>
      <c r="W11" s="62">
        <v>2026</v>
      </c>
      <c r="X11" s="9"/>
    </row>
    <row r="12" spans="1:24" s="3" customFormat="1" ht="15" customHeight="1" x14ac:dyDescent="0.2">
      <c r="A12" s="55"/>
      <c r="B12" s="24" t="s">
        <v>64</v>
      </c>
      <c r="C12" s="25" t="s">
        <v>5</v>
      </c>
      <c r="D12" s="25" t="s">
        <v>6</v>
      </c>
      <c r="E12" s="25" t="s">
        <v>7</v>
      </c>
      <c r="F12" s="25" t="s">
        <v>8</v>
      </c>
      <c r="G12" s="25" t="s">
        <v>9</v>
      </c>
      <c r="H12" s="25" t="s">
        <v>10</v>
      </c>
      <c r="I12" s="25" t="s">
        <v>11</v>
      </c>
      <c r="J12" s="25" t="s">
        <v>12</v>
      </c>
      <c r="K12" s="23"/>
      <c r="L12" s="25" t="s">
        <v>12</v>
      </c>
      <c r="M12" s="25" t="s">
        <v>11</v>
      </c>
      <c r="N12" s="25" t="s">
        <v>10</v>
      </c>
      <c r="O12" s="25" t="s">
        <v>9</v>
      </c>
      <c r="P12" s="25" t="s">
        <v>8</v>
      </c>
      <c r="Q12" s="25" t="s">
        <v>7</v>
      </c>
      <c r="R12" s="25" t="s">
        <v>6</v>
      </c>
      <c r="S12" s="25" t="s">
        <v>5</v>
      </c>
      <c r="T12" s="24" t="s">
        <v>64</v>
      </c>
      <c r="U12" s="10"/>
      <c r="V12" s="5"/>
      <c r="W12" s="63">
        <v>2027</v>
      </c>
      <c r="X12" s="8"/>
    </row>
    <row r="13" spans="1:24" ht="24.95" customHeight="1" x14ac:dyDescent="0.2">
      <c r="A13" s="43"/>
      <c r="B13" s="26">
        <v>1</v>
      </c>
      <c r="C13" s="27"/>
      <c r="D13" s="28"/>
      <c r="E13" s="29"/>
      <c r="F13" s="29"/>
      <c r="G13" s="29"/>
      <c r="H13" s="29"/>
      <c r="I13" s="30">
        <f>SUM(E13:H13)</f>
        <v>0</v>
      </c>
      <c r="J13" s="31">
        <f>SUM(IF(I14,IF(M14:M14&lt;I14,1,0),0))</f>
        <v>0</v>
      </c>
      <c r="K13" s="23"/>
      <c r="L13" s="31">
        <f>SUM(IF(M14,IF(M14:M14&gt;I14,1,0),0))</f>
        <v>0</v>
      </c>
      <c r="M13" s="30">
        <f>SUM(N13:Q13)</f>
        <v>0</v>
      </c>
      <c r="N13" s="29"/>
      <c r="O13" s="29"/>
      <c r="P13" s="29"/>
      <c r="Q13" s="29"/>
      <c r="R13" s="28"/>
      <c r="S13" s="27"/>
      <c r="T13" s="32">
        <v>2</v>
      </c>
      <c r="U13" s="9"/>
      <c r="V13" s="5"/>
      <c r="W13" s="62">
        <v>2028</v>
      </c>
      <c r="X13" s="9"/>
    </row>
    <row r="14" spans="1:24" ht="12.75" customHeight="1" x14ac:dyDescent="0.2">
      <c r="A14" s="43"/>
      <c r="B14" s="75" t="s">
        <v>65</v>
      </c>
      <c r="C14" s="76"/>
      <c r="D14" s="76"/>
      <c r="E14" s="33"/>
      <c r="F14" s="33"/>
      <c r="G14" s="33"/>
      <c r="H14" s="33"/>
      <c r="I14" s="34">
        <f>E14+F14+G14+H14+I13</f>
        <v>0</v>
      </c>
      <c r="J14" s="35"/>
      <c r="K14" s="23"/>
      <c r="L14" s="35"/>
      <c r="M14" s="34">
        <f>Q14+P14+O14+N14+M13</f>
        <v>0</v>
      </c>
      <c r="N14" s="33"/>
      <c r="O14" s="33"/>
      <c r="P14" s="33"/>
      <c r="Q14" s="33"/>
      <c r="R14" s="81" t="s">
        <v>65</v>
      </c>
      <c r="S14" s="81"/>
      <c r="T14" s="82"/>
      <c r="U14" s="9"/>
      <c r="V14" s="5"/>
      <c r="X14" s="9"/>
    </row>
    <row r="15" spans="1:24" ht="24.95" customHeight="1" x14ac:dyDescent="0.2">
      <c r="A15" s="43"/>
      <c r="B15" s="26">
        <v>3</v>
      </c>
      <c r="C15" s="27"/>
      <c r="D15" s="28"/>
      <c r="E15" s="29"/>
      <c r="F15" s="29"/>
      <c r="G15" s="29"/>
      <c r="H15" s="29"/>
      <c r="I15" s="30">
        <f>SUM(E15:H15)</f>
        <v>0</v>
      </c>
      <c r="J15" s="31">
        <f>SUM(IF(I16,IF(M16:M16&lt;I16,1,0),0))</f>
        <v>0</v>
      </c>
      <c r="K15" s="23"/>
      <c r="L15" s="31">
        <f>SUM(IF(M16,IF(M16:M16&gt;I16,1,0),0))</f>
        <v>0</v>
      </c>
      <c r="M15" s="30">
        <f>SUM(N15:Q15)</f>
        <v>0</v>
      </c>
      <c r="N15" s="29"/>
      <c r="O15" s="29"/>
      <c r="P15" s="29"/>
      <c r="Q15" s="29"/>
      <c r="R15" s="28"/>
      <c r="S15" s="27"/>
      <c r="T15" s="32">
        <v>4</v>
      </c>
      <c r="V15" s="5"/>
    </row>
    <row r="16" spans="1:24" ht="12.75" customHeight="1" x14ac:dyDescent="0.2">
      <c r="A16" s="43"/>
      <c r="B16" s="75" t="s">
        <v>65</v>
      </c>
      <c r="C16" s="76"/>
      <c r="D16" s="76"/>
      <c r="E16" s="33"/>
      <c r="F16" s="33"/>
      <c r="G16" s="33"/>
      <c r="H16" s="33"/>
      <c r="I16" s="34">
        <f>E16+F16+G16+H16+I15</f>
        <v>0</v>
      </c>
      <c r="J16" s="35"/>
      <c r="K16" s="23"/>
      <c r="L16" s="35"/>
      <c r="M16" s="34">
        <f>Q16+P16+O16+N16+M15</f>
        <v>0</v>
      </c>
      <c r="N16" s="33"/>
      <c r="O16" s="33"/>
      <c r="P16" s="33"/>
      <c r="Q16" s="33"/>
      <c r="R16" s="81" t="s">
        <v>65</v>
      </c>
      <c r="S16" s="81"/>
      <c r="T16" s="82"/>
      <c r="V16" s="5"/>
    </row>
    <row r="17" spans="1:23" ht="24.95" customHeight="1" x14ac:dyDescent="0.2">
      <c r="A17" s="43"/>
      <c r="B17" s="26">
        <v>5</v>
      </c>
      <c r="C17" s="27"/>
      <c r="D17" s="28"/>
      <c r="E17" s="29"/>
      <c r="F17" s="29"/>
      <c r="G17" s="29"/>
      <c r="H17" s="29"/>
      <c r="I17" s="30">
        <f>SUM(E17:H17)</f>
        <v>0</v>
      </c>
      <c r="J17" s="31">
        <f>SUM(IF(I18,IF(M18:M18&lt;I18,1,0),0))</f>
        <v>0</v>
      </c>
      <c r="K17" s="23"/>
      <c r="L17" s="31">
        <f>SUM(IF(M18,IF(M18:M18&gt;I18,1,0),0))</f>
        <v>0</v>
      </c>
      <c r="M17" s="30">
        <f>SUM(N17:Q17)</f>
        <v>0</v>
      </c>
      <c r="N17" s="29"/>
      <c r="O17" s="29"/>
      <c r="P17" s="29"/>
      <c r="Q17" s="29"/>
      <c r="R17" s="28"/>
      <c r="S17" s="27"/>
      <c r="T17" s="32">
        <v>6</v>
      </c>
      <c r="V17" s="5"/>
    </row>
    <row r="18" spans="1:23" ht="12.75" customHeight="1" x14ac:dyDescent="0.2">
      <c r="A18" s="43"/>
      <c r="B18" s="75" t="s">
        <v>65</v>
      </c>
      <c r="C18" s="76"/>
      <c r="D18" s="76"/>
      <c r="E18" s="33"/>
      <c r="F18" s="33"/>
      <c r="G18" s="33"/>
      <c r="H18" s="33"/>
      <c r="I18" s="34">
        <f>E18+F18+G18+H18+I17</f>
        <v>0</v>
      </c>
      <c r="J18" s="35"/>
      <c r="K18" s="23"/>
      <c r="L18" s="35"/>
      <c r="M18" s="34">
        <f>Q18+P18+O18+N18+M17</f>
        <v>0</v>
      </c>
      <c r="N18" s="33"/>
      <c r="O18" s="33"/>
      <c r="P18" s="33"/>
      <c r="Q18" s="33"/>
      <c r="R18" s="81" t="s">
        <v>65</v>
      </c>
      <c r="S18" s="81"/>
      <c r="T18" s="82"/>
      <c r="V18" s="5"/>
    </row>
    <row r="19" spans="1:23" ht="24.95" customHeight="1" x14ac:dyDescent="0.2">
      <c r="A19" s="43"/>
      <c r="B19" s="26">
        <v>7</v>
      </c>
      <c r="C19" s="27"/>
      <c r="D19" s="28"/>
      <c r="E19" s="29"/>
      <c r="F19" s="29"/>
      <c r="G19" s="29"/>
      <c r="H19" s="29"/>
      <c r="I19" s="30">
        <f>SUM(E19:H19)</f>
        <v>0</v>
      </c>
      <c r="J19" s="31">
        <f>SUM(IF(I20,IF(M20:M20&lt;I20,1,0),0))</f>
        <v>0</v>
      </c>
      <c r="K19" s="23"/>
      <c r="L19" s="31">
        <f>SUM(IF(M20,IF(M20:M20&gt;I20,1,0),0))</f>
        <v>0</v>
      </c>
      <c r="M19" s="30">
        <f>SUM(N19:Q19)</f>
        <v>0</v>
      </c>
      <c r="N19" s="29"/>
      <c r="O19" s="29"/>
      <c r="P19" s="29"/>
      <c r="Q19" s="29"/>
      <c r="R19" s="28"/>
      <c r="S19" s="27"/>
      <c r="T19" s="32">
        <v>8</v>
      </c>
      <c r="U19" s="12"/>
      <c r="V19" s="13"/>
    </row>
    <row r="20" spans="1:23" ht="12.75" customHeight="1" x14ac:dyDescent="0.2">
      <c r="A20" s="43"/>
      <c r="B20" s="75" t="s">
        <v>65</v>
      </c>
      <c r="C20" s="76"/>
      <c r="D20" s="76"/>
      <c r="E20" s="33"/>
      <c r="F20" s="33"/>
      <c r="G20" s="33"/>
      <c r="H20" s="33"/>
      <c r="I20" s="34">
        <f>E20+F20+G20+H20+I19</f>
        <v>0</v>
      </c>
      <c r="J20" s="35"/>
      <c r="K20" s="23"/>
      <c r="L20" s="35"/>
      <c r="M20" s="34">
        <f>Q20+P20+O20+N20+M19</f>
        <v>0</v>
      </c>
      <c r="N20" s="33"/>
      <c r="O20" s="33"/>
      <c r="P20" s="33"/>
      <c r="Q20" s="33"/>
      <c r="R20" s="81" t="s">
        <v>65</v>
      </c>
      <c r="S20" s="81"/>
      <c r="T20" s="82"/>
      <c r="U20" s="9"/>
      <c r="V20" s="13"/>
    </row>
    <row r="21" spans="1:23" ht="24.95" customHeight="1" x14ac:dyDescent="0.2">
      <c r="A21" s="43"/>
      <c r="B21" s="26">
        <v>9</v>
      </c>
      <c r="C21" s="27"/>
      <c r="D21" s="28"/>
      <c r="E21" s="29"/>
      <c r="F21" s="29"/>
      <c r="G21" s="29"/>
      <c r="H21" s="29"/>
      <c r="I21" s="30">
        <f>SUM(E21:H21)</f>
        <v>0</v>
      </c>
      <c r="J21" s="31">
        <f>SUM(IF(I22,IF(M22:M22&lt;I22,1,0),0))</f>
        <v>0</v>
      </c>
      <c r="K21" s="23"/>
      <c r="L21" s="31">
        <f>SUM(IF(M22,IF(M22:M22&gt;I22,1,0),0))</f>
        <v>0</v>
      </c>
      <c r="M21" s="30">
        <f>SUM(N21:Q21)</f>
        <v>0</v>
      </c>
      <c r="N21" s="29"/>
      <c r="O21" s="29"/>
      <c r="P21" s="29"/>
      <c r="Q21" s="29"/>
      <c r="R21" s="28"/>
      <c r="S21" s="27"/>
      <c r="T21" s="32">
        <v>10</v>
      </c>
      <c r="U21" s="9"/>
      <c r="V21" s="5"/>
    </row>
    <row r="22" spans="1:23" ht="12.75" customHeight="1" x14ac:dyDescent="0.2">
      <c r="A22" s="43"/>
      <c r="B22" s="75" t="s">
        <v>65</v>
      </c>
      <c r="C22" s="76"/>
      <c r="D22" s="76"/>
      <c r="E22" s="33"/>
      <c r="F22" s="33"/>
      <c r="G22" s="33"/>
      <c r="H22" s="33"/>
      <c r="I22" s="34">
        <f>E22+F22+G22+H22+I21</f>
        <v>0</v>
      </c>
      <c r="J22" s="35"/>
      <c r="K22" s="23"/>
      <c r="L22" s="35"/>
      <c r="M22" s="34">
        <f>Q22+P22+O22+N22+M21</f>
        <v>0</v>
      </c>
      <c r="N22" s="33"/>
      <c r="O22" s="33"/>
      <c r="P22" s="33"/>
      <c r="Q22" s="33"/>
      <c r="R22" s="81" t="s">
        <v>65</v>
      </c>
      <c r="S22" s="81"/>
      <c r="T22" s="82"/>
      <c r="U22" s="12"/>
      <c r="V22" s="13"/>
    </row>
    <row r="23" spans="1:23" ht="24.95" customHeight="1" x14ac:dyDescent="0.2">
      <c r="A23" s="43"/>
      <c r="B23" s="93" t="s">
        <v>13</v>
      </c>
      <c r="C23" s="94"/>
      <c r="D23" s="94"/>
      <c r="E23" s="94"/>
      <c r="F23" s="94"/>
      <c r="G23" s="94"/>
      <c r="H23" s="77">
        <f>I13+I15+I17+I19+I21</f>
        <v>0</v>
      </c>
      <c r="I23" s="77"/>
      <c r="J23" s="31"/>
      <c r="K23" s="23"/>
      <c r="L23" s="31"/>
      <c r="M23" s="91">
        <f>M13+M15+M17+M19+M21</f>
        <v>0</v>
      </c>
      <c r="N23" s="92"/>
      <c r="O23" s="36" t="s">
        <v>13</v>
      </c>
      <c r="P23" s="37"/>
      <c r="Q23" s="37"/>
      <c r="R23" s="37"/>
      <c r="S23" s="37"/>
      <c r="T23" s="38"/>
      <c r="U23" s="9"/>
      <c r="V23" s="5"/>
    </row>
    <row r="24" spans="1:23" ht="24.95" customHeight="1" x14ac:dyDescent="0.2">
      <c r="A24" s="43"/>
      <c r="B24" s="103" t="s">
        <v>17</v>
      </c>
      <c r="C24" s="104"/>
      <c r="D24" s="104"/>
      <c r="E24" s="104"/>
      <c r="F24" s="104"/>
      <c r="G24" s="104"/>
      <c r="H24" s="104"/>
      <c r="I24" s="104"/>
      <c r="J24" s="39">
        <f>SUM(J13:J21)</f>
        <v>0</v>
      </c>
      <c r="K24" s="40"/>
      <c r="L24" s="39">
        <f>SUM(L13:L21)</f>
        <v>0</v>
      </c>
      <c r="M24" s="95" t="s">
        <v>17</v>
      </c>
      <c r="N24" s="95"/>
      <c r="O24" s="95"/>
      <c r="P24" s="95"/>
      <c r="Q24" s="95"/>
      <c r="R24" s="95"/>
      <c r="S24" s="95"/>
      <c r="T24" s="96"/>
      <c r="U24" s="15"/>
      <c r="V24" s="5"/>
    </row>
    <row r="25" spans="1:23" x14ac:dyDescent="0.2">
      <c r="A25" s="43"/>
      <c r="B25" s="4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50"/>
      <c r="U25" s="15"/>
      <c r="V25" s="5"/>
    </row>
    <row r="26" spans="1:23" ht="24.95" customHeight="1" x14ac:dyDescent="0.2">
      <c r="A26" s="43"/>
      <c r="B26" s="49"/>
      <c r="C26" s="40"/>
      <c r="D26" s="40"/>
      <c r="E26" s="40"/>
      <c r="F26" s="40"/>
      <c r="G26" s="40"/>
      <c r="H26" s="40"/>
      <c r="I26" s="40"/>
      <c r="J26" s="41">
        <f>IF(J24&gt;L24,2,0)</f>
        <v>0</v>
      </c>
      <c r="K26" s="40"/>
      <c r="L26" s="41">
        <f>IF(L24&gt;J24,2,0)</f>
        <v>0</v>
      </c>
      <c r="M26" s="40"/>
      <c r="N26" s="95"/>
      <c r="O26" s="95"/>
      <c r="P26" s="95"/>
      <c r="Q26" s="95"/>
      <c r="R26" s="95"/>
      <c r="S26" s="95"/>
      <c r="T26" s="96"/>
      <c r="U26" s="14"/>
      <c r="V26" s="13"/>
    </row>
    <row r="27" spans="1:23" ht="16.5" thickBot="1" x14ac:dyDescent="0.25">
      <c r="A27" s="43"/>
      <c r="B27" s="83" t="s">
        <v>18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14"/>
      <c r="V27" s="13"/>
      <c r="W27" s="11"/>
    </row>
    <row r="28" spans="1:23" x14ac:dyDescent="0.2">
      <c r="A28" s="43"/>
      <c r="B28" s="99"/>
      <c r="C28" s="100"/>
      <c r="D28" s="100"/>
      <c r="E28" s="100"/>
      <c r="F28" s="100"/>
      <c r="G28" s="100"/>
      <c r="H28" s="100"/>
      <c r="I28" s="100"/>
      <c r="J28" s="10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9"/>
      <c r="V28" s="13"/>
      <c r="W28" s="9"/>
    </row>
    <row r="29" spans="1:23" x14ac:dyDescent="0.2">
      <c r="A29" s="43"/>
      <c r="B29" s="44"/>
      <c r="C29" s="43"/>
      <c r="D29" s="43"/>
      <c r="E29" s="43"/>
      <c r="F29" s="43"/>
      <c r="G29" s="43"/>
      <c r="H29" s="43"/>
      <c r="I29" s="43"/>
      <c r="J29" s="43"/>
      <c r="K29" s="43"/>
      <c r="L29" s="99" t="s">
        <v>14</v>
      </c>
      <c r="M29" s="99"/>
      <c r="N29" s="99"/>
      <c r="O29" s="99"/>
      <c r="P29" s="99"/>
      <c r="Q29" s="99"/>
      <c r="R29" s="99"/>
      <c r="S29" s="99"/>
      <c r="T29" s="99"/>
      <c r="U29" s="9"/>
      <c r="V29" s="13"/>
      <c r="W29" s="9"/>
    </row>
    <row r="30" spans="1:23" ht="15.75" customHeight="1" x14ac:dyDescent="0.2">
      <c r="A30" s="43"/>
      <c r="B30" s="101" t="s">
        <v>19</v>
      </c>
      <c r="C30" s="102"/>
      <c r="D30" s="102"/>
      <c r="E30" s="102"/>
      <c r="F30" s="102"/>
      <c r="G30" s="102"/>
      <c r="H30" s="102"/>
      <c r="I30" s="102"/>
      <c r="J30" s="102"/>
      <c r="K30" s="43"/>
      <c r="L30" s="99" t="s">
        <v>39</v>
      </c>
      <c r="M30" s="99"/>
      <c r="N30" s="99"/>
      <c r="O30" s="99"/>
      <c r="P30" s="99"/>
      <c r="Q30" s="99"/>
      <c r="R30" s="99"/>
      <c r="S30" s="99"/>
      <c r="T30" s="99"/>
      <c r="U30" s="18"/>
      <c r="V30" s="13"/>
      <c r="W30" s="9"/>
    </row>
    <row r="31" spans="1:23" ht="15.75" customHeight="1" x14ac:dyDescent="0.2">
      <c r="A31" s="43"/>
      <c r="B31" s="102"/>
      <c r="C31" s="102"/>
      <c r="D31" s="102"/>
      <c r="E31" s="102"/>
      <c r="F31" s="102"/>
      <c r="G31" s="102"/>
      <c r="H31" s="102"/>
      <c r="I31" s="102"/>
      <c r="J31" s="102"/>
      <c r="K31" s="43"/>
      <c r="L31" s="44"/>
      <c r="M31" s="44"/>
      <c r="N31" s="44"/>
      <c r="O31" s="44"/>
      <c r="P31" s="44"/>
      <c r="Q31" s="44"/>
      <c r="R31" s="44"/>
      <c r="S31" s="44"/>
      <c r="T31" s="44"/>
      <c r="U31" s="9"/>
      <c r="V31" s="5"/>
      <c r="W31" s="17"/>
    </row>
    <row r="32" spans="1:23" ht="15.75" customHeight="1" thickBot="1" x14ac:dyDescent="0.25">
      <c r="A32" s="43"/>
      <c r="B32" s="102"/>
      <c r="C32" s="102"/>
      <c r="D32" s="102"/>
      <c r="E32" s="102"/>
      <c r="F32" s="102"/>
      <c r="G32" s="102"/>
      <c r="H32" s="102"/>
      <c r="I32" s="102"/>
      <c r="J32" s="102"/>
      <c r="K32" s="43"/>
      <c r="L32" s="51"/>
      <c r="M32" s="51"/>
      <c r="N32" s="51"/>
      <c r="O32" s="51"/>
      <c r="P32" s="51"/>
      <c r="Q32" s="52"/>
      <c r="R32" s="51"/>
      <c r="S32" s="51"/>
      <c r="T32" s="51"/>
      <c r="U32" s="12"/>
      <c r="V32" s="13"/>
      <c r="W32" s="11"/>
    </row>
    <row r="33" spans="1:26" ht="15.75" customHeight="1" x14ac:dyDescent="0.2">
      <c r="A33" s="43"/>
      <c r="B33" s="102"/>
      <c r="C33" s="102"/>
      <c r="D33" s="102"/>
      <c r="E33" s="102"/>
      <c r="F33" s="102"/>
      <c r="G33" s="102"/>
      <c r="H33" s="102"/>
      <c r="I33" s="102"/>
      <c r="J33" s="102"/>
      <c r="K33" s="43"/>
      <c r="L33" s="53" t="s">
        <v>0</v>
      </c>
      <c r="M33" s="52"/>
      <c r="N33" s="52"/>
      <c r="O33" s="52"/>
      <c r="P33" s="52"/>
      <c r="Q33" s="52"/>
      <c r="R33" s="52"/>
      <c r="S33" s="52" t="s">
        <v>1</v>
      </c>
      <c r="T33" s="52"/>
      <c r="U33" s="12"/>
      <c r="V33" s="13"/>
      <c r="W33" s="11"/>
    </row>
    <row r="34" spans="1:26" ht="15.75" customHeight="1" x14ac:dyDescent="0.2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8"/>
      <c r="L34" s="53"/>
      <c r="M34" s="52"/>
      <c r="N34" s="52"/>
      <c r="O34" s="52"/>
      <c r="P34" s="52"/>
      <c r="Q34" s="52"/>
      <c r="R34" s="52"/>
      <c r="S34" s="52"/>
      <c r="T34" s="52"/>
      <c r="U34" s="12"/>
      <c r="V34" s="13"/>
      <c r="W34" s="11"/>
    </row>
    <row r="35" spans="1:26" ht="15.75" hidden="1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8"/>
      <c r="L35" s="53"/>
      <c r="M35" s="52"/>
      <c r="N35" s="52"/>
      <c r="O35" s="52"/>
      <c r="P35" s="52"/>
      <c r="Q35" s="52"/>
      <c r="R35" s="52"/>
      <c r="S35" s="52"/>
      <c r="T35" s="52"/>
      <c r="U35" s="12"/>
      <c r="V35" s="13"/>
      <c r="W35" s="11"/>
    </row>
    <row r="36" spans="1:26" ht="15.75" hidden="1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8"/>
      <c r="L36" s="53"/>
      <c r="M36" s="52"/>
      <c r="N36" s="52"/>
      <c r="O36" s="52"/>
      <c r="P36" s="52"/>
      <c r="Q36" s="52"/>
      <c r="R36" s="52"/>
      <c r="S36" s="52"/>
      <c r="T36" s="52"/>
      <c r="U36" s="12"/>
      <c r="V36" s="13"/>
      <c r="W36" s="11"/>
    </row>
    <row r="37" spans="1:26" ht="15.75" hidden="1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8"/>
      <c r="L37" s="53"/>
      <c r="M37" s="52"/>
      <c r="N37" s="52"/>
      <c r="O37" s="52"/>
      <c r="P37" s="52"/>
      <c r="Q37" s="52"/>
      <c r="R37" s="52"/>
      <c r="S37" s="52"/>
      <c r="T37" s="52"/>
      <c r="U37" s="12"/>
      <c r="V37" s="13"/>
      <c r="W37" s="11"/>
    </row>
    <row r="38" spans="1:26" ht="15.75" hidden="1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8"/>
      <c r="L38" s="53"/>
      <c r="M38" s="52"/>
      <c r="N38" s="52"/>
      <c r="O38" s="52"/>
      <c r="P38" s="52"/>
      <c r="Q38" s="52"/>
      <c r="R38" s="52"/>
      <c r="S38" s="52"/>
      <c r="T38" s="52"/>
      <c r="U38" s="12"/>
      <c r="V38" s="13"/>
      <c r="W38" s="11"/>
    </row>
    <row r="39" spans="1:26" hidden="1" x14ac:dyDescent="0.2">
      <c r="A39" s="19"/>
      <c r="B39" s="97"/>
      <c r="C39" s="97"/>
      <c r="D39" s="98"/>
      <c r="E39" s="98"/>
      <c r="F39" s="98"/>
      <c r="G39" s="98"/>
      <c r="H39" s="98"/>
      <c r="I39" s="98"/>
      <c r="J39" s="5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6"/>
      <c r="V39" s="13"/>
      <c r="W39" s="11"/>
    </row>
    <row r="40" spans="1:26" hidden="1" x14ac:dyDescent="0.2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6"/>
      <c r="V40" s="13"/>
      <c r="W40" s="11"/>
    </row>
    <row r="41" spans="1:26" hidden="1" x14ac:dyDescent="0.2">
      <c r="A41" s="19"/>
      <c r="B41" s="20"/>
      <c r="C41" s="64"/>
      <c r="D41" s="65" t="s">
        <v>27</v>
      </c>
      <c r="E41" s="64"/>
      <c r="F41" s="64" t="s">
        <v>28</v>
      </c>
      <c r="G41" s="64"/>
      <c r="H41" s="64"/>
      <c r="I41" s="64"/>
      <c r="J41" s="64" t="s">
        <v>36</v>
      </c>
      <c r="K41" s="64" t="s">
        <v>63</v>
      </c>
      <c r="L41" s="64"/>
      <c r="M41" s="64" t="s">
        <v>37</v>
      </c>
      <c r="N41" s="64"/>
      <c r="O41" s="64" t="s">
        <v>38</v>
      </c>
      <c r="P41" s="64"/>
      <c r="Q41" s="64"/>
      <c r="R41" s="62"/>
      <c r="S41" s="66"/>
      <c r="T41" s="66"/>
      <c r="U41" s="66"/>
      <c r="V41" s="66"/>
      <c r="W41" s="62"/>
      <c r="X41" s="66"/>
      <c r="Y41" s="66"/>
      <c r="Z41" s="66"/>
    </row>
    <row r="42" spans="1:26" hidden="1" x14ac:dyDescent="0.2">
      <c r="A42" s="19"/>
      <c r="B42" s="20"/>
      <c r="C42" s="64"/>
      <c r="D42" s="65"/>
      <c r="E42" s="64"/>
      <c r="F42" s="64"/>
      <c r="G42" s="64"/>
      <c r="H42" s="64"/>
      <c r="I42" s="64"/>
      <c r="J42" s="64"/>
      <c r="K42" s="64"/>
      <c r="L42" s="64"/>
      <c r="M42" s="67"/>
      <c r="N42" s="64"/>
      <c r="O42" s="64"/>
      <c r="P42" s="64"/>
      <c r="Q42" s="64"/>
      <c r="R42" s="62"/>
      <c r="S42" s="66"/>
      <c r="T42" s="66"/>
      <c r="U42" s="66"/>
      <c r="V42" s="66"/>
      <c r="W42" s="62"/>
      <c r="X42" s="66"/>
      <c r="Y42" s="66"/>
      <c r="Z42" s="66"/>
    </row>
    <row r="43" spans="1:26" ht="13.5" hidden="1" x14ac:dyDescent="0.25">
      <c r="A43" s="19"/>
      <c r="C43" s="68" t="str">
        <f>CONCATENATE(U43," ",V43," ",W43," ",X43," ",Y43," ",Z43," ",AA43)</f>
        <v xml:space="preserve">Altusried SV 1    </v>
      </c>
      <c r="D43" s="69">
        <f t="shared" ref="D43:D74" si="0">T43</f>
        <v>701002</v>
      </c>
      <c r="E43" s="66"/>
      <c r="F43">
        <f>S43</f>
        <v>701</v>
      </c>
      <c r="G43" s="66" t="str">
        <f t="shared" ref="G43:G74" si="1">VLOOKUP(F43,L$55:N$77,2)</f>
        <v>Schützengau Allgäu</v>
      </c>
      <c r="H43" s="64"/>
      <c r="I43" s="64"/>
      <c r="J43" s="64" t="s">
        <v>29</v>
      </c>
      <c r="K43" s="64">
        <v>1</v>
      </c>
      <c r="L43" s="64"/>
      <c r="M43" s="67" t="s">
        <v>24</v>
      </c>
      <c r="N43" s="64"/>
      <c r="O43" s="64" t="s">
        <v>26</v>
      </c>
      <c r="P43" s="64"/>
      <c r="Q43" s="64"/>
      <c r="R43" s="62"/>
      <c r="S43" s="66">
        <v>701</v>
      </c>
      <c r="T43">
        <v>701002</v>
      </c>
      <c r="U43" s="66" t="s">
        <v>85</v>
      </c>
      <c r="V43" s="66" t="s">
        <v>67</v>
      </c>
      <c r="W43" s="62">
        <v>1</v>
      </c>
      <c r="X43" s="66"/>
      <c r="Y43" s="66"/>
      <c r="Z43" s="68"/>
    </row>
    <row r="44" spans="1:26" ht="13.5" hidden="1" x14ac:dyDescent="0.25">
      <c r="A44" s="19"/>
      <c r="C44" s="68" t="str">
        <f t="shared" ref="C44:C107" si="2">CONCATENATE(U44," ",V44," ",W44," ",X44," ",Y44," ",Z44," ",AA44)</f>
        <v xml:space="preserve">Amberg Schützenlust 1    </v>
      </c>
      <c r="D44" s="69">
        <f t="shared" si="0"/>
        <v>720001</v>
      </c>
      <c r="E44" s="66"/>
      <c r="F44">
        <f t="shared" ref="F44:F74" si="3">S44</f>
        <v>720</v>
      </c>
      <c r="G44" s="66" t="str">
        <f t="shared" si="1"/>
        <v>Schützengau Türkheim</v>
      </c>
      <c r="H44" s="64"/>
      <c r="I44" s="64"/>
      <c r="J44" s="64" t="s">
        <v>30</v>
      </c>
      <c r="K44" s="64">
        <v>2</v>
      </c>
      <c r="L44" s="64"/>
      <c r="M44" s="67" t="s">
        <v>25</v>
      </c>
      <c r="N44" s="64"/>
      <c r="O44" s="64" t="s">
        <v>21</v>
      </c>
      <c r="P44" s="64"/>
      <c r="Q44" s="64"/>
      <c r="R44" s="62"/>
      <c r="S44" s="66">
        <v>720</v>
      </c>
      <c r="T44">
        <v>720001</v>
      </c>
      <c r="U44" s="66" t="s">
        <v>79</v>
      </c>
      <c r="V44" s="66" t="s">
        <v>76</v>
      </c>
      <c r="W44" s="62">
        <v>1</v>
      </c>
      <c r="X44" s="66"/>
      <c r="Y44" s="66"/>
      <c r="Z44" s="66"/>
    </row>
    <row r="45" spans="1:26" ht="13.5" hidden="1" x14ac:dyDescent="0.25">
      <c r="A45" s="19"/>
      <c r="C45" s="68" t="str">
        <f t="shared" si="2"/>
        <v xml:space="preserve">Apfeltrang Adlerschützen 1    </v>
      </c>
      <c r="D45" s="69">
        <f t="shared" si="0"/>
        <v>710002</v>
      </c>
      <c r="E45" s="66"/>
      <c r="F45">
        <f t="shared" si="3"/>
        <v>710</v>
      </c>
      <c r="G45" s="66" t="str">
        <f t="shared" si="1"/>
        <v>Schützengau Kaufbeuren-Marktoberdorf</v>
      </c>
      <c r="H45" s="64"/>
      <c r="I45" s="64"/>
      <c r="J45" s="64" t="s">
        <v>31</v>
      </c>
      <c r="K45" s="64">
        <v>3</v>
      </c>
      <c r="L45" s="64"/>
      <c r="M45" s="64"/>
      <c r="N45" s="64"/>
      <c r="O45" s="64"/>
      <c r="P45" s="64"/>
      <c r="Q45" s="64"/>
      <c r="R45" s="62"/>
      <c r="S45" s="66">
        <v>710</v>
      </c>
      <c r="T45">
        <v>710002</v>
      </c>
      <c r="U45" s="62" t="s">
        <v>101</v>
      </c>
      <c r="V45" s="66" t="s">
        <v>102</v>
      </c>
      <c r="W45" s="62">
        <v>1</v>
      </c>
      <c r="X45" s="66"/>
      <c r="Y45" s="66"/>
      <c r="Z45" s="70"/>
    </row>
    <row r="46" spans="1:26" ht="13.5" hidden="1" x14ac:dyDescent="0.25">
      <c r="A46" s="19"/>
      <c r="C46" s="68" t="str">
        <f t="shared" si="2"/>
        <v xml:space="preserve">Arlesried Edelweiß 1    </v>
      </c>
      <c r="D46" s="69">
        <f t="shared" si="0"/>
        <v>713001</v>
      </c>
      <c r="E46" s="66"/>
      <c r="F46">
        <f t="shared" si="3"/>
        <v>713</v>
      </c>
      <c r="G46" s="66" t="str">
        <f t="shared" si="1"/>
        <v>Schützengau Memmingen</v>
      </c>
      <c r="H46" s="64"/>
      <c r="I46" s="64"/>
      <c r="J46" s="64" t="s">
        <v>32</v>
      </c>
      <c r="K46" s="64">
        <v>4</v>
      </c>
      <c r="L46" s="64"/>
      <c r="M46" s="64"/>
      <c r="N46" s="64"/>
      <c r="O46" s="64"/>
      <c r="P46" s="64"/>
      <c r="Q46" s="64"/>
      <c r="R46" s="62"/>
      <c r="S46" s="66">
        <v>713</v>
      </c>
      <c r="T46">
        <v>713001</v>
      </c>
      <c r="U46" s="62" t="s">
        <v>104</v>
      </c>
      <c r="V46" s="66" t="s">
        <v>74</v>
      </c>
      <c r="W46" s="62">
        <v>1</v>
      </c>
      <c r="X46" s="66"/>
      <c r="Y46" s="66"/>
      <c r="Z46" s="66"/>
    </row>
    <row r="47" spans="1:26" ht="13.5" hidden="1" x14ac:dyDescent="0.25">
      <c r="A47" s="19"/>
      <c r="C47" s="68" t="str">
        <f t="shared" si="2"/>
        <v xml:space="preserve">Attenhofen SV 2    </v>
      </c>
      <c r="D47" s="69">
        <f t="shared" si="0"/>
        <v>719001</v>
      </c>
      <c r="E47" s="66"/>
      <c r="F47">
        <f t="shared" si="3"/>
        <v>719</v>
      </c>
      <c r="G47" s="66" t="str">
        <f t="shared" si="1"/>
        <v>Schützengau Rothtal</v>
      </c>
      <c r="H47" s="64"/>
      <c r="I47" s="64"/>
      <c r="J47" s="64" t="s">
        <v>33</v>
      </c>
      <c r="K47" s="64">
        <v>5</v>
      </c>
      <c r="L47" s="64"/>
      <c r="M47" s="64"/>
      <c r="N47" s="64"/>
      <c r="O47" s="64"/>
      <c r="P47" s="64"/>
      <c r="Q47" s="64"/>
      <c r="R47" s="62"/>
      <c r="S47" s="66">
        <v>719</v>
      </c>
      <c r="T47">
        <v>719001</v>
      </c>
      <c r="U47" s="62" t="s">
        <v>87</v>
      </c>
      <c r="V47" s="66" t="s">
        <v>67</v>
      </c>
      <c r="W47" s="62">
        <v>2</v>
      </c>
      <c r="X47" s="66"/>
      <c r="Y47" s="66"/>
      <c r="Z47" s="70"/>
    </row>
    <row r="48" spans="1:26" ht="13.5" hidden="1" x14ac:dyDescent="0.25">
      <c r="A48" s="19"/>
      <c r="C48" s="68" t="str">
        <f t="shared" si="2"/>
        <v xml:space="preserve">Au SV 1    </v>
      </c>
      <c r="D48" s="69">
        <f t="shared" si="0"/>
        <v>709002</v>
      </c>
      <c r="E48" s="66"/>
      <c r="F48">
        <f t="shared" si="3"/>
        <v>709</v>
      </c>
      <c r="G48" s="66" t="str">
        <f t="shared" si="1"/>
        <v>Schützengau Illertissen</v>
      </c>
      <c r="H48" s="64"/>
      <c r="I48" s="64"/>
      <c r="J48" s="64" t="s">
        <v>34</v>
      </c>
      <c r="K48" s="64">
        <v>6</v>
      </c>
      <c r="L48" s="64"/>
      <c r="M48" s="64"/>
      <c r="N48" s="64"/>
      <c r="O48" s="64"/>
      <c r="P48" s="64"/>
      <c r="Q48" s="64"/>
      <c r="R48" s="62"/>
      <c r="S48" s="66">
        <v>709</v>
      </c>
      <c r="T48">
        <v>709002</v>
      </c>
      <c r="U48" s="62" t="s">
        <v>108</v>
      </c>
      <c r="V48" s="66" t="s">
        <v>67</v>
      </c>
      <c r="W48" s="66">
        <v>1</v>
      </c>
      <c r="X48" s="66"/>
      <c r="Y48" s="62"/>
      <c r="Z48" s="70"/>
    </row>
    <row r="49" spans="1:26" ht="13.5" hidden="1" x14ac:dyDescent="0.25">
      <c r="A49" s="19"/>
      <c r="C49" s="68" t="str">
        <f t="shared" si="2"/>
        <v xml:space="preserve">Babenhausen Ver.SG 1    </v>
      </c>
      <c r="D49" s="69">
        <f t="shared" si="0"/>
        <v>703001</v>
      </c>
      <c r="E49" s="66"/>
      <c r="F49">
        <f t="shared" si="3"/>
        <v>703</v>
      </c>
      <c r="G49" s="66" t="str">
        <f t="shared" si="1"/>
        <v>Schützengau Babenhausen</v>
      </c>
      <c r="H49" s="64"/>
      <c r="I49" s="64"/>
      <c r="J49" s="64" t="s">
        <v>35</v>
      </c>
      <c r="K49" s="64">
        <v>7</v>
      </c>
      <c r="L49" s="64"/>
      <c r="M49" s="64"/>
      <c r="N49" s="64"/>
      <c r="O49" s="64"/>
      <c r="P49" s="64"/>
      <c r="Q49" s="64"/>
      <c r="R49" s="62"/>
      <c r="S49" s="66">
        <v>703</v>
      </c>
      <c r="T49">
        <v>703001</v>
      </c>
      <c r="U49" s="62" t="s">
        <v>92</v>
      </c>
      <c r="V49" s="66" t="s">
        <v>99</v>
      </c>
      <c r="W49" s="62">
        <v>1</v>
      </c>
      <c r="X49" s="66"/>
      <c r="Y49" s="66"/>
      <c r="Z49" s="66"/>
    </row>
    <row r="50" spans="1:26" ht="13.5" hidden="1" x14ac:dyDescent="0.25">
      <c r="A50" s="19"/>
      <c r="C50" s="68" t="str">
        <f t="shared" si="2"/>
        <v xml:space="preserve">Binswangen Frohsinn 1    </v>
      </c>
      <c r="D50" s="69">
        <f t="shared" si="0"/>
        <v>722005</v>
      </c>
      <c r="E50" s="66"/>
      <c r="F50">
        <f t="shared" si="3"/>
        <v>722</v>
      </c>
      <c r="G50" s="66" t="str">
        <f t="shared" si="1"/>
        <v>Schützengau Wertingen</v>
      </c>
      <c r="H50" s="64"/>
      <c r="I50" s="64"/>
      <c r="J50" s="64"/>
      <c r="K50" s="64">
        <v>8</v>
      </c>
      <c r="L50" s="64"/>
      <c r="M50" s="64"/>
      <c r="N50" s="64"/>
      <c r="O50" s="64"/>
      <c r="P50" s="64"/>
      <c r="Q50" s="64"/>
      <c r="R50" s="62"/>
      <c r="S50" s="66">
        <v>722</v>
      </c>
      <c r="T50">
        <v>722005</v>
      </c>
      <c r="U50" s="62" t="s">
        <v>95</v>
      </c>
      <c r="V50" s="66" t="s">
        <v>68</v>
      </c>
      <c r="W50" s="62">
        <v>1</v>
      </c>
      <c r="X50" s="66"/>
      <c r="Y50" s="66"/>
      <c r="Z50" s="68"/>
    </row>
    <row r="51" spans="1:26" ht="13.5" hidden="1" x14ac:dyDescent="0.25">
      <c r="A51" s="19"/>
      <c r="C51" s="68" t="str">
        <f t="shared" si="2"/>
        <v xml:space="preserve">Breitenthal SV 1886 1   </v>
      </c>
      <c r="D51" s="69">
        <f t="shared" si="0"/>
        <v>711008</v>
      </c>
      <c r="E51" s="66"/>
      <c r="F51">
        <f t="shared" si="3"/>
        <v>711</v>
      </c>
      <c r="G51" s="66" t="str">
        <f t="shared" si="1"/>
        <v>Schützengau Krumbach</v>
      </c>
      <c r="H51" s="64"/>
      <c r="I51" s="64"/>
      <c r="J51" s="64"/>
      <c r="K51" s="64">
        <v>9</v>
      </c>
      <c r="L51" s="64"/>
      <c r="M51" s="64"/>
      <c r="N51" s="64"/>
      <c r="O51" s="64"/>
      <c r="P51" s="64"/>
      <c r="Q51" s="64"/>
      <c r="R51" s="62"/>
      <c r="S51" s="66">
        <v>711</v>
      </c>
      <c r="T51">
        <v>711008</v>
      </c>
      <c r="U51" s="62" t="s">
        <v>78</v>
      </c>
      <c r="V51" s="66" t="s">
        <v>67</v>
      </c>
      <c r="W51" s="62">
        <v>1886</v>
      </c>
      <c r="X51" s="66">
        <v>1</v>
      </c>
      <c r="Y51" s="66"/>
      <c r="Z51" s="66"/>
    </row>
    <row r="52" spans="1:26" ht="13.5" hidden="1" x14ac:dyDescent="0.25">
      <c r="A52" s="19"/>
      <c r="C52" s="68" t="str">
        <f t="shared" si="2"/>
        <v xml:space="preserve">Dirlewang Kgl.priv.SG 1868 1   </v>
      </c>
      <c r="D52" s="69">
        <f t="shared" si="0"/>
        <v>714007</v>
      </c>
      <c r="E52" s="66"/>
      <c r="F52">
        <f t="shared" si="3"/>
        <v>714</v>
      </c>
      <c r="G52" s="66" t="str">
        <f t="shared" si="1"/>
        <v>Schützengau Mindelheim</v>
      </c>
      <c r="H52" s="64"/>
      <c r="I52" s="64"/>
      <c r="J52" s="64"/>
      <c r="K52" s="64">
        <v>10</v>
      </c>
      <c r="L52" s="64"/>
      <c r="M52" s="64"/>
      <c r="N52" s="64"/>
      <c r="O52" s="64"/>
      <c r="P52" s="64"/>
      <c r="Q52" s="64"/>
      <c r="R52" s="62"/>
      <c r="S52" s="66">
        <v>714</v>
      </c>
      <c r="T52">
        <v>714007</v>
      </c>
      <c r="U52" s="62" t="s">
        <v>105</v>
      </c>
      <c r="V52" s="66" t="s">
        <v>73</v>
      </c>
      <c r="W52" s="62">
        <v>1868</v>
      </c>
      <c r="X52" s="66">
        <v>1</v>
      </c>
      <c r="Y52" s="66"/>
      <c r="Z52" s="68"/>
    </row>
    <row r="53" spans="1:26" ht="13.5" hidden="1" x14ac:dyDescent="0.25">
      <c r="A53" s="19"/>
      <c r="C53" s="68" t="str">
        <f t="shared" si="2"/>
        <v xml:space="preserve">Haunsheim SV 1895 1   </v>
      </c>
      <c r="D53" s="69">
        <f t="shared" si="0"/>
        <v>705026</v>
      </c>
      <c r="E53" s="66"/>
      <c r="F53">
        <f t="shared" si="3"/>
        <v>705</v>
      </c>
      <c r="G53" s="66" t="str">
        <f t="shared" si="1"/>
        <v>Schützengau Donau-Brenz</v>
      </c>
      <c r="H53" s="64"/>
      <c r="I53" s="64"/>
      <c r="J53" s="64"/>
      <c r="K53" s="64">
        <v>11</v>
      </c>
      <c r="L53" s="64"/>
      <c r="M53" s="64"/>
      <c r="N53" s="64"/>
      <c r="O53" s="64"/>
      <c r="P53" s="64"/>
      <c r="Q53" s="64"/>
      <c r="R53" s="62"/>
      <c r="S53" s="66">
        <v>705</v>
      </c>
      <c r="T53">
        <v>705026</v>
      </c>
      <c r="U53" s="66" t="s">
        <v>103</v>
      </c>
      <c r="V53" s="66" t="s">
        <v>67</v>
      </c>
      <c r="W53" s="62">
        <v>1895</v>
      </c>
      <c r="X53" s="66">
        <v>1</v>
      </c>
      <c r="Y53" s="66"/>
      <c r="Z53" s="66"/>
    </row>
    <row r="54" spans="1:26" ht="13.5" hidden="1" x14ac:dyDescent="0.25">
      <c r="A54" s="19"/>
      <c r="C54" s="68" t="str">
        <f t="shared" si="2"/>
        <v xml:space="preserve">Klosterlechfeld SG 1    </v>
      </c>
      <c r="D54" s="69">
        <f t="shared" si="0"/>
        <v>712010</v>
      </c>
      <c r="E54" s="66"/>
      <c r="F54">
        <f t="shared" si="3"/>
        <v>712</v>
      </c>
      <c r="G54" s="66" t="str">
        <f t="shared" si="1"/>
        <v>Schützengau Lech-Wertach</v>
      </c>
      <c r="H54" s="64"/>
      <c r="I54" s="64"/>
      <c r="J54" s="64"/>
      <c r="K54" s="64">
        <v>12</v>
      </c>
      <c r="L54" s="64"/>
      <c r="M54" s="66"/>
      <c r="N54" s="66"/>
      <c r="O54" s="64"/>
      <c r="P54" s="64"/>
      <c r="Q54" s="64"/>
      <c r="R54" s="62"/>
      <c r="S54" s="66">
        <v>712</v>
      </c>
      <c r="T54">
        <v>712010</v>
      </c>
      <c r="U54" s="62" t="s">
        <v>116</v>
      </c>
      <c r="V54" s="66" t="s">
        <v>69</v>
      </c>
      <c r="W54" s="62">
        <v>1</v>
      </c>
      <c r="X54" s="66"/>
      <c r="Y54" s="66"/>
      <c r="Z54" s="66"/>
    </row>
    <row r="55" spans="1:26" ht="13.5" hidden="1" x14ac:dyDescent="0.25">
      <c r="A55" s="19"/>
      <c r="C55" s="68" t="str">
        <f t="shared" si="2"/>
        <v xml:space="preserve">Königsbrunn Brunnenschützen e.V. 1   </v>
      </c>
      <c r="D55" s="69">
        <f t="shared" si="0"/>
        <v>712032</v>
      </c>
      <c r="E55" s="66"/>
      <c r="F55">
        <f t="shared" si="3"/>
        <v>712</v>
      </c>
      <c r="G55" s="66" t="str">
        <f t="shared" si="1"/>
        <v>Schützengau Lech-Wertach</v>
      </c>
      <c r="H55" s="64"/>
      <c r="I55" s="64"/>
      <c r="J55" s="64"/>
      <c r="K55" s="64">
        <v>13</v>
      </c>
      <c r="L55" s="72">
        <v>701</v>
      </c>
      <c r="M55" s="73" t="s">
        <v>40</v>
      </c>
      <c r="N55" s="64"/>
      <c r="O55" s="64"/>
      <c r="P55" s="64"/>
      <c r="Q55" s="64"/>
      <c r="R55" s="62"/>
      <c r="S55" s="66">
        <v>712</v>
      </c>
      <c r="T55">
        <v>712032</v>
      </c>
      <c r="U55" s="62" t="s">
        <v>112</v>
      </c>
      <c r="V55" s="66" t="s">
        <v>113</v>
      </c>
      <c r="W55" s="66" t="s">
        <v>93</v>
      </c>
      <c r="X55" s="66">
        <v>1</v>
      </c>
      <c r="Y55" s="62"/>
      <c r="Z55" s="68"/>
    </row>
    <row r="56" spans="1:26" ht="13.5" hidden="1" x14ac:dyDescent="0.25">
      <c r="A56" s="19"/>
      <c r="C56" s="68" t="str">
        <f t="shared" si="2"/>
        <v xml:space="preserve">Leubas SV 1    </v>
      </c>
      <c r="D56" s="69">
        <f t="shared" si="0"/>
        <v>701049</v>
      </c>
      <c r="E56" s="66"/>
      <c r="F56">
        <f t="shared" si="3"/>
        <v>701</v>
      </c>
      <c r="G56" s="66" t="str">
        <f t="shared" si="1"/>
        <v>Schützengau Allgäu</v>
      </c>
      <c r="H56" s="64"/>
      <c r="I56" s="64"/>
      <c r="J56" s="64"/>
      <c r="K56" s="64">
        <v>14</v>
      </c>
      <c r="L56" s="72">
        <v>702</v>
      </c>
      <c r="M56" s="73" t="s">
        <v>41</v>
      </c>
      <c r="N56" s="64"/>
      <c r="O56" s="64"/>
      <c r="P56" s="64"/>
      <c r="Q56" s="64"/>
      <c r="R56" s="62"/>
      <c r="S56" s="66">
        <v>701</v>
      </c>
      <c r="T56">
        <v>701049</v>
      </c>
      <c r="U56" s="62" t="s">
        <v>90</v>
      </c>
      <c r="V56" s="66" t="s">
        <v>67</v>
      </c>
      <c r="W56" s="62">
        <v>1</v>
      </c>
      <c r="X56" s="66"/>
      <c r="Y56" s="66"/>
      <c r="Z56" s="66"/>
    </row>
    <row r="57" spans="1:26" ht="13.5" hidden="1" x14ac:dyDescent="0.25">
      <c r="A57" s="19"/>
      <c r="C57" s="68" t="str">
        <f t="shared" si="2"/>
        <v xml:space="preserve">Leuterschach Magnusschützen 1    </v>
      </c>
      <c r="D57" s="69">
        <f t="shared" si="0"/>
        <v>710035</v>
      </c>
      <c r="E57" s="66"/>
      <c r="F57">
        <f t="shared" si="3"/>
        <v>710</v>
      </c>
      <c r="G57" s="66" t="str">
        <f t="shared" si="1"/>
        <v>Schützengau Kaufbeuren-Marktoberdorf</v>
      </c>
      <c r="H57" s="64"/>
      <c r="I57" s="64"/>
      <c r="J57" s="64"/>
      <c r="K57" s="64"/>
      <c r="L57" s="72">
        <v>703</v>
      </c>
      <c r="M57" s="73" t="s">
        <v>42</v>
      </c>
      <c r="N57" s="64"/>
      <c r="O57" s="64"/>
      <c r="P57" s="64"/>
      <c r="Q57" s="64"/>
      <c r="R57" s="62"/>
      <c r="S57" s="66">
        <v>710</v>
      </c>
      <c r="T57">
        <v>710035</v>
      </c>
      <c r="U57" s="62" t="s">
        <v>83</v>
      </c>
      <c r="V57" s="66" t="s">
        <v>72</v>
      </c>
      <c r="W57" s="62">
        <v>1</v>
      </c>
      <c r="X57" s="66"/>
      <c r="Y57" s="66"/>
      <c r="Z57" s="68"/>
    </row>
    <row r="58" spans="1:26" ht="13.5" hidden="1" x14ac:dyDescent="0.25">
      <c r="A58" s="19"/>
      <c r="C58" s="68" t="str">
        <f t="shared" si="2"/>
        <v xml:space="preserve">Maria-Steinbach Eichenlaub 1881 1   </v>
      </c>
      <c r="D58" s="69">
        <f t="shared" si="0"/>
        <v>713021</v>
      </c>
      <c r="E58" s="66"/>
      <c r="F58">
        <f t="shared" si="3"/>
        <v>713</v>
      </c>
      <c r="G58" s="66" t="str">
        <f t="shared" si="1"/>
        <v>Schützengau Memmingen</v>
      </c>
      <c r="H58" s="64"/>
      <c r="I58" s="64"/>
      <c r="J58" s="64"/>
      <c r="K58" s="64"/>
      <c r="L58" s="72">
        <v>704</v>
      </c>
      <c r="M58" s="73" t="s">
        <v>43</v>
      </c>
      <c r="N58" s="64"/>
      <c r="O58" s="64"/>
      <c r="P58" s="64"/>
      <c r="Q58" s="64"/>
      <c r="R58" s="62"/>
      <c r="S58" s="66">
        <v>713</v>
      </c>
      <c r="T58">
        <v>713021</v>
      </c>
      <c r="U58" s="62" t="s">
        <v>100</v>
      </c>
      <c r="V58" s="66" t="s">
        <v>70</v>
      </c>
      <c r="W58" s="66">
        <v>1881</v>
      </c>
      <c r="X58" s="66">
        <v>1</v>
      </c>
      <c r="Y58" s="62"/>
      <c r="Z58" s="66"/>
    </row>
    <row r="59" spans="1:26" ht="13.5" hidden="1" x14ac:dyDescent="0.25">
      <c r="A59" s="19"/>
      <c r="C59" s="68" t="str">
        <f t="shared" si="2"/>
        <v xml:space="preserve">Marktoberdorf FSG 1550 1   </v>
      </c>
      <c r="D59" s="69">
        <f t="shared" si="0"/>
        <v>710036</v>
      </c>
      <c r="E59" s="66"/>
      <c r="F59">
        <f t="shared" si="3"/>
        <v>710</v>
      </c>
      <c r="G59" s="66" t="str">
        <f t="shared" si="1"/>
        <v>Schützengau Kaufbeuren-Marktoberdorf</v>
      </c>
      <c r="H59" s="64"/>
      <c r="I59" s="64"/>
      <c r="J59" s="64"/>
      <c r="K59" s="64"/>
      <c r="L59" s="72">
        <v>705</v>
      </c>
      <c r="M59" s="73" t="s">
        <v>44</v>
      </c>
      <c r="N59" s="64"/>
      <c r="O59" s="66"/>
      <c r="P59" s="64"/>
      <c r="Q59" s="64"/>
      <c r="R59" s="62"/>
      <c r="S59" s="66">
        <v>710</v>
      </c>
      <c r="T59">
        <v>710036</v>
      </c>
      <c r="U59" s="62" t="s">
        <v>96</v>
      </c>
      <c r="V59" s="66" t="s">
        <v>71</v>
      </c>
      <c r="W59" s="66">
        <v>1550</v>
      </c>
      <c r="X59" s="66">
        <v>1</v>
      </c>
      <c r="Y59" s="62"/>
      <c r="Z59" s="68"/>
    </row>
    <row r="60" spans="1:26" ht="13.5" hidden="1" x14ac:dyDescent="0.25">
      <c r="A60" s="19"/>
      <c r="C60" s="68" t="str">
        <f t="shared" si="2"/>
        <v xml:space="preserve">Mindelau SV Frohsinn 1895 1  </v>
      </c>
      <c r="D60" s="69">
        <f t="shared" si="0"/>
        <v>714016</v>
      </c>
      <c r="E60" s="66"/>
      <c r="F60">
        <f t="shared" si="3"/>
        <v>714</v>
      </c>
      <c r="G60" s="66" t="str">
        <f t="shared" si="1"/>
        <v>Schützengau Mindelheim</v>
      </c>
      <c r="H60" s="64"/>
      <c r="I60" s="64"/>
      <c r="J60" s="64"/>
      <c r="K60" s="64"/>
      <c r="L60" s="72">
        <v>706</v>
      </c>
      <c r="M60" s="73" t="s">
        <v>45</v>
      </c>
      <c r="N60" s="64"/>
      <c r="O60" s="66"/>
      <c r="P60" s="64"/>
      <c r="Q60" s="64"/>
      <c r="R60" s="62"/>
      <c r="S60" s="66">
        <v>714</v>
      </c>
      <c r="T60">
        <v>714016</v>
      </c>
      <c r="U60" s="62" t="s">
        <v>80</v>
      </c>
      <c r="V60" s="66" t="s">
        <v>67</v>
      </c>
      <c r="W60" s="62" t="s">
        <v>68</v>
      </c>
      <c r="X60" s="66">
        <v>1895</v>
      </c>
      <c r="Y60" s="66">
        <v>1</v>
      </c>
      <c r="Z60" s="68"/>
    </row>
    <row r="61" spans="1:26" ht="13.5" hidden="1" x14ac:dyDescent="0.25">
      <c r="A61" s="19"/>
      <c r="C61" s="68" t="str">
        <f t="shared" si="2"/>
        <v xml:space="preserve">Minderoffingen Edelweiß 1    </v>
      </c>
      <c r="D61" s="69">
        <f t="shared" si="0"/>
        <v>718034</v>
      </c>
      <c r="E61" s="66"/>
      <c r="F61">
        <f t="shared" si="3"/>
        <v>718</v>
      </c>
      <c r="G61" s="66" t="str">
        <f t="shared" si="1"/>
        <v>Schützengau Ries-Nördlingen</v>
      </c>
      <c r="H61" s="64"/>
      <c r="I61" s="64"/>
      <c r="J61" s="64"/>
      <c r="K61" s="64"/>
      <c r="L61" s="72">
        <v>707</v>
      </c>
      <c r="M61" s="73" t="s">
        <v>46</v>
      </c>
      <c r="N61" s="64"/>
      <c r="O61" s="66"/>
      <c r="P61" s="64"/>
      <c r="Q61" s="64"/>
      <c r="R61" s="62"/>
      <c r="S61" s="66">
        <v>718</v>
      </c>
      <c r="T61">
        <v>718034</v>
      </c>
      <c r="U61" s="62" t="s">
        <v>86</v>
      </c>
      <c r="V61" s="66" t="s">
        <v>74</v>
      </c>
      <c r="W61" s="62">
        <v>1</v>
      </c>
      <c r="X61" s="66"/>
      <c r="Y61" s="66"/>
      <c r="Z61" s="68"/>
    </row>
    <row r="62" spans="1:26" ht="13.5" hidden="1" x14ac:dyDescent="0.25">
      <c r="A62" s="19"/>
      <c r="C62" s="68" t="str">
        <f t="shared" si="2"/>
        <v xml:space="preserve">Mittelstetten SV 1    </v>
      </c>
      <c r="D62" s="69">
        <f t="shared" si="0"/>
        <v>712017</v>
      </c>
      <c r="E62" s="66"/>
      <c r="F62">
        <f t="shared" si="3"/>
        <v>712</v>
      </c>
      <c r="G62" s="66" t="str">
        <f t="shared" si="1"/>
        <v>Schützengau Lech-Wertach</v>
      </c>
      <c r="H62" s="64"/>
      <c r="I62" s="64"/>
      <c r="J62" s="64"/>
      <c r="K62" s="64"/>
      <c r="L62" s="72">
        <v>709</v>
      </c>
      <c r="M62" s="73" t="s">
        <v>47</v>
      </c>
      <c r="N62" s="64"/>
      <c r="O62" s="66"/>
      <c r="P62" s="64"/>
      <c r="Q62" s="64"/>
      <c r="R62" s="62"/>
      <c r="S62" s="66">
        <v>712</v>
      </c>
      <c r="T62">
        <v>712017</v>
      </c>
      <c r="U62" s="62" t="s">
        <v>98</v>
      </c>
      <c r="V62" s="66" t="s">
        <v>67</v>
      </c>
      <c r="W62" s="62">
        <v>1</v>
      </c>
      <c r="X62" s="66"/>
      <c r="Y62" s="66"/>
      <c r="Z62" s="66"/>
    </row>
    <row r="63" spans="1:26" ht="13.5" hidden="1" x14ac:dyDescent="0.25">
      <c r="A63" s="19"/>
      <c r="C63" s="68" t="str">
        <f t="shared" si="2"/>
        <v xml:space="preserve">Niederrieden Zim.St.SG 1    </v>
      </c>
      <c r="D63" s="69">
        <f t="shared" si="0"/>
        <v>713030</v>
      </c>
      <c r="E63" s="66"/>
      <c r="F63">
        <f t="shared" si="3"/>
        <v>713</v>
      </c>
      <c r="G63" s="66" t="str">
        <f t="shared" si="1"/>
        <v>Schützengau Memmingen</v>
      </c>
      <c r="H63" s="64"/>
      <c r="I63" s="64"/>
      <c r="J63" s="64"/>
      <c r="K63" s="64"/>
      <c r="L63" s="72">
        <v>710</v>
      </c>
      <c r="M63" s="73" t="s">
        <v>48</v>
      </c>
      <c r="N63" s="64"/>
      <c r="O63" s="66"/>
      <c r="P63" s="64"/>
      <c r="Q63" s="64"/>
      <c r="R63" s="62"/>
      <c r="S63" s="66">
        <v>713</v>
      </c>
      <c r="T63">
        <v>713030</v>
      </c>
      <c r="U63" s="62" t="s">
        <v>91</v>
      </c>
      <c r="V63" s="66" t="s">
        <v>94</v>
      </c>
      <c r="W63" s="62">
        <v>1</v>
      </c>
      <c r="X63" s="66"/>
      <c r="Y63" s="66"/>
      <c r="Z63" s="70"/>
    </row>
    <row r="64" spans="1:26" ht="13.5" hidden="1" x14ac:dyDescent="0.25">
      <c r="A64" s="19"/>
      <c r="C64" s="68" t="str">
        <f t="shared" si="2"/>
        <v xml:space="preserve">Oberreute Kgl.priv.SG 1    </v>
      </c>
      <c r="D64" s="69">
        <f t="shared" si="0"/>
        <v>723018</v>
      </c>
      <c r="E64" s="66"/>
      <c r="F64">
        <f t="shared" si="3"/>
        <v>723</v>
      </c>
      <c r="G64" s="66" t="str">
        <f t="shared" si="1"/>
        <v>Schützengau Westallgäu</v>
      </c>
      <c r="H64" s="64"/>
      <c r="I64" s="64"/>
      <c r="J64" s="64"/>
      <c r="K64" s="64"/>
      <c r="L64" s="72">
        <v>711</v>
      </c>
      <c r="M64" s="73" t="s">
        <v>49</v>
      </c>
      <c r="N64" s="64"/>
      <c r="O64" s="66"/>
      <c r="P64" s="64"/>
      <c r="Q64" s="64"/>
      <c r="R64" s="62"/>
      <c r="S64" s="66">
        <v>723</v>
      </c>
      <c r="T64">
        <v>723018</v>
      </c>
      <c r="U64" s="62" t="s">
        <v>84</v>
      </c>
      <c r="V64" s="66" t="s">
        <v>73</v>
      </c>
      <c r="W64" s="62">
        <v>1</v>
      </c>
      <c r="X64" s="66"/>
      <c r="Y64" s="66"/>
      <c r="Z64" s="66"/>
    </row>
    <row r="65" spans="1:26" ht="13.5" hidden="1" x14ac:dyDescent="0.25">
      <c r="A65" s="19"/>
      <c r="C65" s="68" t="str">
        <f t="shared" si="2"/>
        <v xml:space="preserve">Oberreute Kgl.priv.SG 1    </v>
      </c>
      <c r="D65" s="69">
        <f t="shared" si="0"/>
        <v>723018</v>
      </c>
      <c r="E65" s="64"/>
      <c r="F65">
        <f t="shared" si="3"/>
        <v>723</v>
      </c>
      <c r="G65" s="66" t="str">
        <f t="shared" si="1"/>
        <v>Schützengau Westallgäu</v>
      </c>
      <c r="H65" s="64"/>
      <c r="I65" s="64"/>
      <c r="J65" s="64"/>
      <c r="K65" s="64"/>
      <c r="L65" s="72">
        <v>712</v>
      </c>
      <c r="M65" s="73" t="s">
        <v>50</v>
      </c>
      <c r="N65" s="64"/>
      <c r="O65" s="66"/>
      <c r="P65" s="64"/>
      <c r="Q65" s="64"/>
      <c r="R65" s="62"/>
      <c r="S65" s="66">
        <v>723</v>
      </c>
      <c r="T65">
        <v>723018</v>
      </c>
      <c r="U65" s="62" t="s">
        <v>84</v>
      </c>
      <c r="V65" s="66" t="s">
        <v>73</v>
      </c>
      <c r="W65" s="62">
        <v>1</v>
      </c>
      <c r="X65" s="66"/>
      <c r="Y65" s="66"/>
      <c r="Z65" s="66"/>
    </row>
    <row r="66" spans="1:26" ht="13.5" hidden="1" x14ac:dyDescent="0.25">
      <c r="A66" s="19"/>
      <c r="C66" s="68" t="str">
        <f t="shared" si="2"/>
        <v xml:space="preserve">Reinhartshausen Auerhahn 1    </v>
      </c>
      <c r="D66" s="69">
        <f t="shared" si="0"/>
        <v>712019</v>
      </c>
      <c r="E66" s="64"/>
      <c r="F66">
        <f t="shared" si="3"/>
        <v>712</v>
      </c>
      <c r="G66" s="66" t="str">
        <f t="shared" si="1"/>
        <v>Schützengau Lech-Wertach</v>
      </c>
      <c r="H66" s="64"/>
      <c r="I66" s="64"/>
      <c r="J66" s="64"/>
      <c r="K66" s="64"/>
      <c r="L66" s="72">
        <v>713</v>
      </c>
      <c r="M66" s="73" t="s">
        <v>51</v>
      </c>
      <c r="N66" s="64"/>
      <c r="O66" s="66"/>
      <c r="P66" s="64"/>
      <c r="Q66" s="64"/>
      <c r="R66" s="62"/>
      <c r="S66" s="66">
        <v>712</v>
      </c>
      <c r="T66">
        <v>712019</v>
      </c>
      <c r="U66" s="68" t="s">
        <v>88</v>
      </c>
      <c r="V66" s="68" t="s">
        <v>75</v>
      </c>
      <c r="W66" s="71">
        <v>1</v>
      </c>
      <c r="X66" s="68"/>
      <c r="Y66" s="68"/>
      <c r="Z66" s="66"/>
    </row>
    <row r="67" spans="1:26" ht="13.5" hidden="1" x14ac:dyDescent="0.25">
      <c r="A67" s="19"/>
      <c r="C67" s="68" t="str">
        <f t="shared" si="2"/>
        <v xml:space="preserve">Schretzheim Eintracht 1891 1   </v>
      </c>
      <c r="D67" s="69">
        <f t="shared" si="0"/>
        <v>705049</v>
      </c>
      <c r="E67" s="64"/>
      <c r="F67">
        <f t="shared" si="3"/>
        <v>705</v>
      </c>
      <c r="G67" s="66" t="str">
        <f t="shared" si="1"/>
        <v>Schützengau Donau-Brenz</v>
      </c>
      <c r="H67" s="64"/>
      <c r="I67" s="64"/>
      <c r="J67" s="64"/>
      <c r="K67" s="64"/>
      <c r="L67" s="72">
        <v>714</v>
      </c>
      <c r="M67" s="73" t="s">
        <v>52</v>
      </c>
      <c r="N67" s="64"/>
      <c r="O67" s="66"/>
      <c r="P67" s="64"/>
      <c r="Q67" s="64"/>
      <c r="R67" s="62"/>
      <c r="S67" s="66">
        <v>705</v>
      </c>
      <c r="T67">
        <v>705049</v>
      </c>
      <c r="U67" s="62" t="s">
        <v>114</v>
      </c>
      <c r="V67" s="66" t="s">
        <v>115</v>
      </c>
      <c r="W67" s="62">
        <v>1891</v>
      </c>
      <c r="X67" s="66">
        <v>1</v>
      </c>
      <c r="Y67" s="66"/>
      <c r="Z67" s="68"/>
    </row>
    <row r="68" spans="1:26" ht="13.5" hidden="1" x14ac:dyDescent="0.25">
      <c r="A68" s="19"/>
      <c r="C68" s="68" t="str">
        <f t="shared" si="2"/>
        <v xml:space="preserve">Steinheim 1     </v>
      </c>
      <c r="D68" s="69">
        <f t="shared" si="0"/>
        <v>713035</v>
      </c>
      <c r="E68" s="64"/>
      <c r="F68">
        <f t="shared" si="3"/>
        <v>713</v>
      </c>
      <c r="G68" s="66" t="str">
        <f t="shared" si="1"/>
        <v>Schützengau Memmingen</v>
      </c>
      <c r="H68" s="64"/>
      <c r="I68" s="64"/>
      <c r="J68" s="64"/>
      <c r="K68" s="64"/>
      <c r="L68" s="72">
        <v>715</v>
      </c>
      <c r="M68" s="73" t="s">
        <v>53</v>
      </c>
      <c r="N68" s="64"/>
      <c r="O68" s="66"/>
      <c r="P68" s="64"/>
      <c r="Q68" s="64"/>
      <c r="R68" s="62"/>
      <c r="S68" s="66">
        <v>713</v>
      </c>
      <c r="T68">
        <v>713035</v>
      </c>
      <c r="U68" s="62" t="s">
        <v>109</v>
      </c>
      <c r="V68" s="66">
        <v>1</v>
      </c>
      <c r="W68" s="62"/>
      <c r="X68" s="66"/>
      <c r="Y68" s="66"/>
      <c r="Z68" s="66"/>
    </row>
    <row r="69" spans="1:26" ht="13.5" hidden="1" x14ac:dyDescent="0.25">
      <c r="A69" s="19"/>
      <c r="C69" s="68" t="str">
        <f t="shared" si="2"/>
        <v xml:space="preserve">Untrasried SV 1    </v>
      </c>
      <c r="D69" s="69">
        <f t="shared" si="0"/>
        <v>701079</v>
      </c>
      <c r="E69" s="64"/>
      <c r="F69">
        <f t="shared" si="3"/>
        <v>701</v>
      </c>
      <c r="G69" s="66" t="str">
        <f t="shared" si="1"/>
        <v>Schützengau Allgäu</v>
      </c>
      <c r="H69" s="64"/>
      <c r="I69" s="64"/>
      <c r="J69" s="64"/>
      <c r="K69" s="64"/>
      <c r="L69" s="72">
        <v>716</v>
      </c>
      <c r="M69" s="73" t="s">
        <v>54</v>
      </c>
      <c r="N69" s="64"/>
      <c r="O69" s="66"/>
      <c r="P69" s="64"/>
      <c r="Q69" s="64"/>
      <c r="R69" s="62"/>
      <c r="S69" s="66">
        <v>701</v>
      </c>
      <c r="T69">
        <v>701079</v>
      </c>
      <c r="U69" s="62" t="s">
        <v>82</v>
      </c>
      <c r="V69" s="66" t="s">
        <v>67</v>
      </c>
      <c r="W69" s="62">
        <v>1</v>
      </c>
      <c r="X69" s="66"/>
      <c r="Y69" s="66"/>
      <c r="Z69" s="66"/>
    </row>
    <row r="70" spans="1:26" ht="13.5" hidden="1" x14ac:dyDescent="0.25">
      <c r="A70" s="19"/>
      <c r="C70" s="68" t="str">
        <f t="shared" si="2"/>
        <v xml:space="preserve">Vöhringen SV Pfeil 2   </v>
      </c>
      <c r="D70" s="69">
        <f t="shared" si="0"/>
        <v>709022</v>
      </c>
      <c r="E70" s="64"/>
      <c r="F70">
        <f t="shared" si="3"/>
        <v>709</v>
      </c>
      <c r="G70" s="66" t="str">
        <f t="shared" si="1"/>
        <v>Schützengau Illertissen</v>
      </c>
      <c r="H70" s="64"/>
      <c r="I70" s="64"/>
      <c r="J70" s="64"/>
      <c r="K70" s="64"/>
      <c r="L70" s="72">
        <v>717</v>
      </c>
      <c r="M70" s="73" t="s">
        <v>55</v>
      </c>
      <c r="N70" s="64"/>
      <c r="O70" s="66"/>
      <c r="P70" s="64"/>
      <c r="Q70" s="64"/>
      <c r="R70" s="62"/>
      <c r="S70" s="66">
        <v>709</v>
      </c>
      <c r="T70">
        <v>709022</v>
      </c>
      <c r="U70" s="62" t="s">
        <v>106</v>
      </c>
      <c r="V70" s="66" t="s">
        <v>67</v>
      </c>
      <c r="W70" s="62" t="s">
        <v>107</v>
      </c>
      <c r="X70" s="66">
        <v>2</v>
      </c>
      <c r="Y70" s="66"/>
      <c r="Z70" s="68"/>
    </row>
    <row r="71" spans="1:26" ht="13.5" hidden="1" x14ac:dyDescent="0.25">
      <c r="A71" s="19"/>
      <c r="C71" s="68" t="str">
        <f t="shared" si="2"/>
        <v xml:space="preserve">Wechingen Wörnitzschützen 1    </v>
      </c>
      <c r="D71" s="69">
        <f t="shared" si="0"/>
        <v>718050</v>
      </c>
      <c r="E71" s="64"/>
      <c r="F71">
        <f t="shared" si="3"/>
        <v>718</v>
      </c>
      <c r="G71" s="66" t="str">
        <f t="shared" si="1"/>
        <v>Schützengau Ries-Nördlingen</v>
      </c>
      <c r="H71" s="64"/>
      <c r="I71" s="64"/>
      <c r="J71" s="64"/>
      <c r="K71" s="64"/>
      <c r="L71" s="72">
        <v>718</v>
      </c>
      <c r="M71" s="73" t="s">
        <v>56</v>
      </c>
      <c r="N71" s="64"/>
      <c r="O71" s="64"/>
      <c r="P71" s="64"/>
      <c r="Q71" s="64"/>
      <c r="R71" s="62"/>
      <c r="S71" s="66">
        <v>718</v>
      </c>
      <c r="T71">
        <v>718050</v>
      </c>
      <c r="U71" s="62" t="s">
        <v>81</v>
      </c>
      <c r="V71" s="66" t="s">
        <v>77</v>
      </c>
      <c r="W71" s="62">
        <v>1</v>
      </c>
      <c r="X71" s="66"/>
      <c r="Y71" s="66"/>
      <c r="Z71" s="66"/>
    </row>
    <row r="72" spans="1:26" ht="13.5" hidden="1" x14ac:dyDescent="0.25">
      <c r="A72" s="19"/>
      <c r="C72" s="68" t="str">
        <f t="shared" si="2"/>
        <v xml:space="preserve">Welden 1869 1    </v>
      </c>
      <c r="D72" s="69">
        <f t="shared" si="0"/>
        <v>702067</v>
      </c>
      <c r="E72" s="64"/>
      <c r="F72">
        <f t="shared" si="3"/>
        <v>702</v>
      </c>
      <c r="G72" s="66" t="str">
        <f t="shared" si="1"/>
        <v>Schützengau Augsburg</v>
      </c>
      <c r="H72" s="64"/>
      <c r="I72" s="64"/>
      <c r="J72" s="64"/>
      <c r="K72" s="64"/>
      <c r="L72" s="72">
        <v>719</v>
      </c>
      <c r="M72" s="73" t="s">
        <v>57</v>
      </c>
      <c r="N72" s="64"/>
      <c r="O72" s="64"/>
      <c r="P72" s="64"/>
      <c r="Q72" s="64"/>
      <c r="R72" s="62"/>
      <c r="S72" s="66">
        <v>702</v>
      </c>
      <c r="T72">
        <v>702067</v>
      </c>
      <c r="U72" s="66" t="s">
        <v>89</v>
      </c>
      <c r="V72" s="66">
        <v>1869</v>
      </c>
      <c r="W72" s="62">
        <v>1</v>
      </c>
      <c r="X72" s="66"/>
      <c r="Y72" s="66"/>
      <c r="Z72" s="70"/>
    </row>
    <row r="73" spans="1:26" ht="13.5" hidden="1" x14ac:dyDescent="0.25">
      <c r="A73" s="19"/>
      <c r="C73" s="68" t="str">
        <f t="shared" si="2"/>
        <v xml:space="preserve">Wullenstetten Hubertus 1    </v>
      </c>
      <c r="D73" s="69">
        <f t="shared" si="0"/>
        <v>719026</v>
      </c>
      <c r="E73" s="64"/>
      <c r="F73">
        <f t="shared" si="3"/>
        <v>719</v>
      </c>
      <c r="G73" s="66" t="str">
        <f t="shared" si="1"/>
        <v>Schützengau Rothtal</v>
      </c>
      <c r="H73" s="64"/>
      <c r="I73" s="64"/>
      <c r="J73" s="64"/>
      <c r="K73" s="64"/>
      <c r="L73" s="72">
        <v>720</v>
      </c>
      <c r="M73" s="73" t="s">
        <v>58</v>
      </c>
      <c r="N73" s="64"/>
      <c r="O73" s="64"/>
      <c r="P73" s="64"/>
      <c r="Q73" s="64"/>
      <c r="R73" s="62"/>
      <c r="S73" s="66">
        <v>719</v>
      </c>
      <c r="T73">
        <v>719026</v>
      </c>
      <c r="U73" s="68" t="s">
        <v>110</v>
      </c>
      <c r="V73" s="68" t="s">
        <v>111</v>
      </c>
      <c r="W73" s="66">
        <v>1</v>
      </c>
      <c r="X73" s="66"/>
      <c r="Y73" s="71"/>
      <c r="Z73" s="68"/>
    </row>
    <row r="74" spans="1:26" ht="13.5" hidden="1" x14ac:dyDescent="0.25">
      <c r="A74" s="19"/>
      <c r="C74" s="68" t="str">
        <f t="shared" si="2"/>
        <v xml:space="preserve">Zusamzell Eichenlaub 1    </v>
      </c>
      <c r="D74" s="69">
        <f t="shared" si="0"/>
        <v>722050</v>
      </c>
      <c r="E74" s="64"/>
      <c r="F74">
        <f t="shared" si="3"/>
        <v>722</v>
      </c>
      <c r="G74" s="66" t="str">
        <f t="shared" si="1"/>
        <v>Schützengau Wertingen</v>
      </c>
      <c r="H74" s="64"/>
      <c r="I74" s="64"/>
      <c r="J74" s="64"/>
      <c r="K74" s="64"/>
      <c r="L74" s="72">
        <v>721</v>
      </c>
      <c r="M74" s="73" t="s">
        <v>59</v>
      </c>
      <c r="N74" s="64"/>
      <c r="O74" s="64"/>
      <c r="P74" s="64"/>
      <c r="Q74" s="64"/>
      <c r="R74" s="62"/>
      <c r="S74" s="66">
        <v>722</v>
      </c>
      <c r="T74">
        <v>722050</v>
      </c>
      <c r="U74" s="62" t="s">
        <v>97</v>
      </c>
      <c r="V74" s="66" t="s">
        <v>70</v>
      </c>
      <c r="W74" s="62">
        <v>1</v>
      </c>
      <c r="X74" s="66"/>
      <c r="Y74" s="66"/>
      <c r="Z74" s="68"/>
    </row>
    <row r="75" spans="1:26" ht="13.5" hidden="1" x14ac:dyDescent="0.25">
      <c r="A75" s="19"/>
      <c r="C75" s="68" t="str">
        <f t="shared" si="2"/>
        <v xml:space="preserve">      </v>
      </c>
      <c r="D75" s="69"/>
      <c r="E75" s="64"/>
      <c r="F75" s="66"/>
      <c r="G75" s="66"/>
      <c r="H75" s="64"/>
      <c r="I75" s="64"/>
      <c r="J75" s="64"/>
      <c r="K75" s="64"/>
      <c r="L75" s="72">
        <v>722</v>
      </c>
      <c r="M75" s="73" t="s">
        <v>60</v>
      </c>
      <c r="N75" s="64"/>
      <c r="O75" s="64"/>
      <c r="P75" s="64"/>
      <c r="Q75" s="64"/>
      <c r="R75" s="62"/>
      <c r="S75" s="66"/>
      <c r="T75" s="66"/>
      <c r="U75" s="62"/>
      <c r="V75" s="66"/>
      <c r="W75" s="62"/>
      <c r="X75" s="66"/>
      <c r="Y75" s="66"/>
      <c r="Z75" s="66"/>
    </row>
    <row r="76" spans="1:26" ht="13.5" hidden="1" x14ac:dyDescent="0.25">
      <c r="A76" s="19"/>
      <c r="C76" s="68" t="str">
        <f t="shared" si="2"/>
        <v xml:space="preserve">      </v>
      </c>
      <c r="D76" s="69"/>
      <c r="E76" s="64"/>
      <c r="F76" s="66"/>
      <c r="G76" s="66"/>
      <c r="H76" s="64"/>
      <c r="I76" s="64"/>
      <c r="J76" s="64"/>
      <c r="K76" s="64"/>
      <c r="L76" s="72">
        <v>723</v>
      </c>
      <c r="M76" s="73" t="s">
        <v>61</v>
      </c>
      <c r="N76" s="64"/>
      <c r="O76" s="64"/>
      <c r="P76" s="64"/>
      <c r="Q76" s="64"/>
      <c r="R76" s="62"/>
      <c r="S76" s="66"/>
      <c r="T76" s="66"/>
      <c r="U76" s="62"/>
      <c r="V76" s="66"/>
      <c r="W76" s="62"/>
      <c r="X76" s="66"/>
      <c r="Y76" s="66"/>
      <c r="Z76" s="70"/>
    </row>
    <row r="77" spans="1:26" ht="13.5" hidden="1" x14ac:dyDescent="0.25">
      <c r="A77" s="19"/>
      <c r="C77" s="68" t="str">
        <f t="shared" si="2"/>
        <v xml:space="preserve">      </v>
      </c>
      <c r="D77" s="69"/>
      <c r="E77" s="64"/>
      <c r="F77" s="66"/>
      <c r="G77" s="66"/>
      <c r="H77" s="64"/>
      <c r="I77" s="64"/>
      <c r="J77" s="64"/>
      <c r="K77" s="64"/>
      <c r="L77" s="64"/>
      <c r="M77" s="66"/>
      <c r="N77" s="64"/>
      <c r="O77" s="64"/>
      <c r="P77" s="64"/>
      <c r="Q77" s="64"/>
      <c r="R77" s="62"/>
      <c r="S77" s="66"/>
      <c r="T77" s="66"/>
      <c r="U77" s="62"/>
      <c r="V77" s="66"/>
      <c r="W77" s="62"/>
      <c r="X77" s="66"/>
      <c r="Y77" s="66"/>
      <c r="Z77" s="66"/>
    </row>
    <row r="78" spans="1:26" ht="13.5" hidden="1" x14ac:dyDescent="0.25">
      <c r="A78" s="19"/>
      <c r="C78" s="68" t="str">
        <f t="shared" si="2"/>
        <v xml:space="preserve">      </v>
      </c>
      <c r="D78" s="69"/>
      <c r="E78" s="64"/>
      <c r="F78" s="66"/>
      <c r="G78" s="66"/>
      <c r="H78" s="64"/>
      <c r="I78" s="64"/>
      <c r="J78" s="64"/>
      <c r="K78" s="64"/>
      <c r="L78" s="64"/>
      <c r="M78" s="66"/>
      <c r="N78" s="66"/>
      <c r="O78" s="64"/>
      <c r="P78" s="64"/>
      <c r="Q78" s="64"/>
      <c r="R78" s="62"/>
      <c r="S78" s="66"/>
      <c r="T78" s="66"/>
      <c r="U78" s="62"/>
      <c r="V78" s="66"/>
      <c r="W78" s="62"/>
      <c r="X78" s="66"/>
      <c r="Y78" s="66"/>
      <c r="Z78" s="68"/>
    </row>
    <row r="79" spans="1:26" ht="13.5" hidden="1" x14ac:dyDescent="0.25">
      <c r="A79" s="19"/>
      <c r="C79" s="68" t="str">
        <f t="shared" si="2"/>
        <v xml:space="preserve">      </v>
      </c>
      <c r="D79" s="69"/>
      <c r="E79" s="64"/>
      <c r="F79" s="66"/>
      <c r="G79" s="66"/>
      <c r="H79" s="64"/>
      <c r="I79" s="64"/>
      <c r="J79" s="64"/>
      <c r="K79" s="64"/>
      <c r="L79" s="64"/>
      <c r="M79" s="66"/>
      <c r="N79" s="66"/>
      <c r="O79" s="64"/>
      <c r="P79" s="64"/>
      <c r="Q79" s="64"/>
      <c r="R79" s="62"/>
      <c r="S79" s="66"/>
      <c r="T79" s="66"/>
      <c r="U79" s="68"/>
      <c r="V79" s="68"/>
      <c r="W79" s="71"/>
      <c r="X79" s="68"/>
      <c r="Y79" s="70"/>
      <c r="Z79" s="68"/>
    </row>
    <row r="80" spans="1:26" ht="13.5" hidden="1" x14ac:dyDescent="0.25">
      <c r="A80" s="19"/>
      <c r="C80" s="68" t="str">
        <f t="shared" si="2"/>
        <v xml:space="preserve">      </v>
      </c>
      <c r="D80" s="69"/>
      <c r="E80" s="64"/>
      <c r="F80" s="66"/>
      <c r="G80" s="66"/>
      <c r="H80" s="64"/>
      <c r="I80" s="64"/>
      <c r="J80" s="64"/>
      <c r="K80" s="64"/>
      <c r="L80" s="64"/>
      <c r="M80" s="66"/>
      <c r="N80" s="66"/>
      <c r="O80" s="64"/>
      <c r="P80" s="64"/>
      <c r="Q80" s="64"/>
      <c r="R80" s="62"/>
      <c r="S80" s="66"/>
      <c r="T80" s="66"/>
      <c r="U80" s="62"/>
      <c r="V80" s="66"/>
      <c r="W80" s="62"/>
      <c r="X80" s="66"/>
      <c r="Y80" s="66"/>
      <c r="Z80" s="68"/>
    </row>
    <row r="81" spans="1:26" ht="13.5" hidden="1" x14ac:dyDescent="0.25">
      <c r="A81" s="19"/>
      <c r="C81" s="68" t="str">
        <f t="shared" si="2"/>
        <v xml:space="preserve">      </v>
      </c>
      <c r="D81" s="69"/>
      <c r="E81" s="64"/>
      <c r="F81" s="66"/>
      <c r="G81" s="66"/>
      <c r="H81" s="64"/>
      <c r="I81" s="64"/>
      <c r="J81" s="64"/>
      <c r="K81" s="64"/>
      <c r="L81" s="64"/>
      <c r="M81" s="66"/>
      <c r="N81" s="66"/>
      <c r="O81" s="64"/>
      <c r="P81" s="64"/>
      <c r="Q81" s="64"/>
      <c r="R81" s="62"/>
      <c r="S81" s="66"/>
      <c r="T81" s="66"/>
      <c r="U81" s="66"/>
      <c r="V81" s="66"/>
      <c r="W81" s="62"/>
      <c r="X81" s="66"/>
      <c r="Y81" s="66"/>
      <c r="Z81" s="66"/>
    </row>
    <row r="82" spans="1:26" ht="13.5" hidden="1" x14ac:dyDescent="0.25">
      <c r="A82" s="19"/>
      <c r="C82" s="68" t="str">
        <f t="shared" si="2"/>
        <v xml:space="preserve">      </v>
      </c>
      <c r="D82" s="69"/>
      <c r="E82" s="64"/>
      <c r="F82" s="66"/>
      <c r="G82" s="66"/>
      <c r="H82" s="64"/>
      <c r="I82" s="64"/>
      <c r="J82" s="64"/>
      <c r="K82" s="64"/>
      <c r="L82" s="64"/>
      <c r="M82" s="66"/>
      <c r="N82" s="66"/>
      <c r="O82" s="64"/>
      <c r="P82" s="64"/>
      <c r="Q82" s="64"/>
      <c r="R82" s="62"/>
      <c r="S82" s="66"/>
      <c r="T82" s="66"/>
      <c r="U82" s="62"/>
      <c r="V82" s="66"/>
      <c r="W82" s="62"/>
      <c r="X82" s="66"/>
      <c r="Y82" s="66"/>
      <c r="Z82" s="66"/>
    </row>
    <row r="83" spans="1:26" ht="13.5" hidden="1" x14ac:dyDescent="0.25">
      <c r="A83" s="6"/>
      <c r="B83" s="7"/>
      <c r="C83" s="68" t="str">
        <f t="shared" si="2"/>
        <v xml:space="preserve">      </v>
      </c>
      <c r="D83" s="69"/>
      <c r="E83" s="64"/>
      <c r="F83" s="66"/>
      <c r="G83" s="66"/>
      <c r="H83" s="64"/>
      <c r="I83" s="64"/>
      <c r="J83" s="64"/>
      <c r="K83" s="64"/>
      <c r="L83" s="64"/>
      <c r="M83" s="66"/>
      <c r="N83" s="64"/>
      <c r="O83" s="64"/>
      <c r="P83" s="64"/>
      <c r="Q83" s="64"/>
      <c r="R83" s="62"/>
      <c r="S83" s="66"/>
      <c r="T83" s="66"/>
      <c r="U83" s="62"/>
      <c r="V83" s="66"/>
      <c r="W83" s="62"/>
      <c r="X83" s="66"/>
      <c r="Y83" s="66"/>
      <c r="Z83" s="68"/>
    </row>
    <row r="84" spans="1:26" ht="13.5" hidden="1" x14ac:dyDescent="0.25">
      <c r="C84" s="68" t="str">
        <f t="shared" si="2"/>
        <v xml:space="preserve">      </v>
      </c>
      <c r="D84" s="69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2"/>
      <c r="S84" s="66"/>
      <c r="T84" s="66"/>
      <c r="U84" s="68"/>
      <c r="V84" s="68"/>
      <c r="W84" s="71"/>
      <c r="X84" s="68"/>
      <c r="Y84" s="70"/>
      <c r="Z84" s="66"/>
    </row>
    <row r="85" spans="1:26" ht="13.5" hidden="1" x14ac:dyDescent="0.25">
      <c r="C85" s="68" t="str">
        <f t="shared" si="2"/>
        <v xml:space="preserve">      </v>
      </c>
      <c r="D85" s="69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2"/>
      <c r="S85" s="66"/>
      <c r="T85" s="66"/>
      <c r="U85" s="62"/>
      <c r="V85" s="66"/>
      <c r="W85" s="62"/>
      <c r="X85" s="66"/>
      <c r="Y85" s="66"/>
      <c r="Z85" s="66"/>
    </row>
    <row r="86" spans="1:26" ht="13.5" hidden="1" x14ac:dyDescent="0.25">
      <c r="C86" s="68" t="str">
        <f t="shared" si="2"/>
        <v xml:space="preserve">      </v>
      </c>
      <c r="D86" s="69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2"/>
      <c r="S86" s="66"/>
      <c r="T86" s="66"/>
      <c r="U86" s="62"/>
      <c r="V86" s="66"/>
      <c r="W86" s="62"/>
      <c r="X86" s="66"/>
      <c r="Y86" s="66"/>
      <c r="Z86" s="68"/>
    </row>
    <row r="87" spans="1:26" ht="13.5" hidden="1" x14ac:dyDescent="0.25">
      <c r="C87" s="68" t="str">
        <f t="shared" si="2"/>
        <v xml:space="preserve">      </v>
      </c>
      <c r="D87" s="69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2"/>
      <c r="S87" s="66"/>
      <c r="T87" s="66"/>
      <c r="U87" s="62"/>
      <c r="V87" s="66"/>
      <c r="W87" s="62"/>
      <c r="X87" s="66"/>
      <c r="Y87" s="66"/>
      <c r="Z87" s="70"/>
    </row>
    <row r="88" spans="1:26" ht="13.5" hidden="1" x14ac:dyDescent="0.25">
      <c r="C88" s="68" t="str">
        <f t="shared" si="2"/>
        <v xml:space="preserve">      </v>
      </c>
      <c r="D88" s="69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2"/>
      <c r="S88" s="66"/>
      <c r="T88" s="66"/>
      <c r="U88" s="68"/>
      <c r="V88" s="68"/>
      <c r="W88" s="71"/>
      <c r="X88" s="68"/>
      <c r="Y88" s="68"/>
      <c r="Z88" s="66"/>
    </row>
    <row r="89" spans="1:26" ht="13.5" hidden="1" x14ac:dyDescent="0.25">
      <c r="C89" s="68" t="str">
        <f t="shared" si="2"/>
        <v xml:space="preserve">      </v>
      </c>
      <c r="D89" s="69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2"/>
      <c r="S89" s="66"/>
      <c r="T89" s="66"/>
      <c r="U89" s="62"/>
      <c r="V89" s="66"/>
      <c r="W89" s="62"/>
      <c r="X89" s="66"/>
      <c r="Y89" s="66"/>
      <c r="Z89" s="66"/>
    </row>
    <row r="90" spans="1:26" ht="13.5" hidden="1" x14ac:dyDescent="0.25">
      <c r="C90" s="68" t="str">
        <f t="shared" si="2"/>
        <v xml:space="preserve">      </v>
      </c>
      <c r="D90" s="69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2"/>
      <c r="S90" s="66"/>
      <c r="T90" s="66"/>
      <c r="U90" s="62"/>
      <c r="V90" s="66"/>
      <c r="W90" s="62"/>
      <c r="X90" s="66"/>
      <c r="Y90" s="66"/>
      <c r="Z90" s="66"/>
    </row>
    <row r="91" spans="1:26" ht="13.5" hidden="1" x14ac:dyDescent="0.25">
      <c r="C91" s="68" t="str">
        <f t="shared" si="2"/>
        <v xml:space="preserve">      </v>
      </c>
      <c r="D91" s="69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2"/>
      <c r="S91" s="66"/>
      <c r="T91" s="66"/>
      <c r="U91" s="62"/>
      <c r="V91" s="66"/>
      <c r="W91" s="62"/>
      <c r="X91" s="66"/>
      <c r="Y91" s="66"/>
      <c r="Z91" s="66"/>
    </row>
    <row r="92" spans="1:26" ht="13.5" hidden="1" x14ac:dyDescent="0.25">
      <c r="C92" s="68" t="str">
        <f t="shared" si="2"/>
        <v xml:space="preserve">      </v>
      </c>
      <c r="D92" s="69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2"/>
      <c r="S92" s="66"/>
      <c r="T92" s="66"/>
      <c r="U92" s="62"/>
      <c r="V92" s="66"/>
      <c r="W92" s="62"/>
      <c r="X92" s="66"/>
      <c r="Y92" s="66"/>
      <c r="Z92" s="68"/>
    </row>
    <row r="93" spans="1:26" ht="13.5" hidden="1" x14ac:dyDescent="0.25">
      <c r="C93" s="68" t="str">
        <f t="shared" si="2"/>
        <v xml:space="preserve">      </v>
      </c>
      <c r="D93" s="69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2"/>
      <c r="S93" s="66"/>
      <c r="T93" s="66"/>
      <c r="U93" s="62"/>
      <c r="V93" s="66"/>
      <c r="W93" s="62"/>
      <c r="X93" s="66"/>
      <c r="Y93" s="66"/>
      <c r="Z93" s="68"/>
    </row>
    <row r="94" spans="1:26" ht="13.5" hidden="1" x14ac:dyDescent="0.25">
      <c r="C94" s="68" t="str">
        <f t="shared" si="2"/>
        <v xml:space="preserve">      </v>
      </c>
      <c r="D94" s="69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2"/>
      <c r="S94" s="66"/>
      <c r="T94" s="66"/>
      <c r="U94" s="66"/>
      <c r="V94" s="66"/>
      <c r="W94" s="62"/>
      <c r="X94" s="66"/>
      <c r="Y94" s="66"/>
      <c r="Z94" s="66"/>
    </row>
    <row r="95" spans="1:26" ht="13.5" hidden="1" x14ac:dyDescent="0.25">
      <c r="C95" s="68" t="str">
        <f t="shared" si="2"/>
        <v xml:space="preserve">      </v>
      </c>
      <c r="D95" s="69"/>
      <c r="E95" s="66"/>
      <c r="F95" s="66"/>
      <c r="G95" s="66"/>
      <c r="H95" s="66"/>
      <c r="I95" s="66"/>
      <c r="J95" s="66"/>
      <c r="K95" s="66"/>
      <c r="L95" s="66"/>
      <c r="M95" s="74"/>
      <c r="N95" s="66"/>
      <c r="O95" s="66"/>
      <c r="P95" s="66"/>
      <c r="Q95" s="66"/>
      <c r="R95" s="62"/>
      <c r="S95" s="66"/>
      <c r="T95" s="66"/>
      <c r="U95" s="62"/>
      <c r="V95" s="66"/>
      <c r="W95" s="62"/>
      <c r="X95" s="66"/>
      <c r="Y95" s="66"/>
      <c r="Z95" s="70"/>
    </row>
    <row r="96" spans="1:26" ht="13.5" hidden="1" x14ac:dyDescent="0.25">
      <c r="C96" s="68" t="str">
        <f t="shared" si="2"/>
        <v xml:space="preserve">      </v>
      </c>
      <c r="D96" s="69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2"/>
      <c r="S96" s="66"/>
      <c r="T96" s="66"/>
      <c r="U96" s="62"/>
      <c r="V96" s="66"/>
      <c r="W96" s="62"/>
      <c r="X96" s="66"/>
      <c r="Y96" s="66"/>
      <c r="Z96" s="68"/>
    </row>
    <row r="97" spans="3:26" ht="13.5" hidden="1" x14ac:dyDescent="0.25">
      <c r="C97" s="68" t="str">
        <f t="shared" si="2"/>
        <v xml:space="preserve">      </v>
      </c>
      <c r="D97" s="69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2"/>
      <c r="S97" s="66"/>
      <c r="T97" s="66"/>
      <c r="U97" s="62"/>
      <c r="V97" s="66"/>
      <c r="W97" s="62"/>
      <c r="X97" s="66"/>
      <c r="Y97" s="66"/>
      <c r="Z97" s="70"/>
    </row>
    <row r="98" spans="3:26" ht="13.5" hidden="1" x14ac:dyDescent="0.25">
      <c r="C98" s="68" t="str">
        <f t="shared" si="2"/>
        <v xml:space="preserve">      </v>
      </c>
      <c r="D98" s="69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2"/>
      <c r="S98" s="66"/>
      <c r="T98" s="66"/>
      <c r="U98" s="62"/>
      <c r="V98" s="66"/>
      <c r="W98" s="62"/>
      <c r="X98" s="66"/>
      <c r="Y98" s="66"/>
      <c r="Z98" s="68"/>
    </row>
    <row r="99" spans="3:26" ht="13.5" hidden="1" x14ac:dyDescent="0.25">
      <c r="C99" s="68" t="str">
        <f t="shared" si="2"/>
        <v xml:space="preserve">      </v>
      </c>
      <c r="D99" s="69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2"/>
      <c r="S99" s="66"/>
      <c r="T99" s="66"/>
      <c r="U99" s="62"/>
      <c r="V99" s="66"/>
      <c r="W99" s="62"/>
      <c r="X99" s="66"/>
      <c r="Y99" s="66"/>
      <c r="Z99" s="66"/>
    </row>
    <row r="100" spans="3:26" ht="13.5" x14ac:dyDescent="0.25">
      <c r="C100" s="68" t="str">
        <f t="shared" si="2"/>
        <v xml:space="preserve">      </v>
      </c>
      <c r="D100" s="69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2"/>
      <c r="S100" s="66"/>
      <c r="T100" s="66"/>
      <c r="U100" s="62"/>
      <c r="V100" s="66"/>
      <c r="W100" s="62"/>
      <c r="X100" s="66"/>
      <c r="Y100" s="66"/>
      <c r="Z100" s="68"/>
    </row>
    <row r="101" spans="3:26" ht="13.5" x14ac:dyDescent="0.25">
      <c r="C101" s="68" t="str">
        <f t="shared" si="2"/>
        <v xml:space="preserve">      </v>
      </c>
      <c r="D101" s="69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2"/>
      <c r="S101" s="66"/>
      <c r="T101" s="66"/>
      <c r="U101" s="62"/>
      <c r="V101" s="66"/>
      <c r="W101" s="62"/>
      <c r="X101" s="66"/>
      <c r="Y101" s="66"/>
      <c r="Z101" s="70"/>
    </row>
    <row r="102" spans="3:26" ht="13.5" x14ac:dyDescent="0.25">
      <c r="C102" s="68" t="str">
        <f t="shared" si="2"/>
        <v xml:space="preserve">      </v>
      </c>
      <c r="D102" s="69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2"/>
      <c r="S102" s="66"/>
      <c r="T102" s="66"/>
      <c r="U102" s="62"/>
      <c r="V102" s="66"/>
      <c r="W102" s="62"/>
      <c r="X102" s="66"/>
      <c r="Y102" s="66"/>
      <c r="Z102" s="68"/>
    </row>
    <row r="103" spans="3:26" ht="13.5" x14ac:dyDescent="0.25">
      <c r="C103" s="68" t="str">
        <f t="shared" si="2"/>
        <v xml:space="preserve">      </v>
      </c>
      <c r="D103" s="69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2"/>
      <c r="S103" s="66"/>
      <c r="T103" s="66"/>
      <c r="U103" s="62"/>
      <c r="V103" s="66"/>
      <c r="W103" s="62"/>
      <c r="X103" s="66"/>
      <c r="Y103" s="66"/>
      <c r="Z103" s="70"/>
    </row>
    <row r="104" spans="3:26" ht="13.5" x14ac:dyDescent="0.25">
      <c r="C104" s="68" t="str">
        <f t="shared" si="2"/>
        <v xml:space="preserve">      </v>
      </c>
      <c r="D104" s="69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2"/>
      <c r="S104" s="66"/>
      <c r="T104" s="66"/>
      <c r="U104" s="62"/>
      <c r="V104" s="66"/>
      <c r="W104" s="62"/>
      <c r="X104" s="66"/>
      <c r="Y104" s="66"/>
      <c r="Z104" s="68"/>
    </row>
    <row r="105" spans="3:26" ht="13.5" x14ac:dyDescent="0.25">
      <c r="C105" s="68" t="str">
        <f t="shared" si="2"/>
        <v xml:space="preserve">      </v>
      </c>
      <c r="D105" s="69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2"/>
      <c r="S105" s="66"/>
      <c r="T105" s="66"/>
      <c r="U105" s="70"/>
      <c r="V105" s="70"/>
      <c r="W105" s="71"/>
      <c r="X105" s="70"/>
      <c r="Y105" s="70"/>
      <c r="Z105" s="68"/>
    </row>
    <row r="106" spans="3:26" ht="13.5" x14ac:dyDescent="0.25">
      <c r="C106" s="68" t="str">
        <f t="shared" si="2"/>
        <v xml:space="preserve">      </v>
      </c>
      <c r="D106" s="69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2"/>
      <c r="S106" s="66"/>
      <c r="T106" s="66"/>
      <c r="U106" s="62"/>
      <c r="V106" s="66"/>
      <c r="W106" s="62"/>
      <c r="X106" s="66"/>
      <c r="Y106" s="66"/>
      <c r="Z106" s="68"/>
    </row>
    <row r="107" spans="3:26" ht="13.5" x14ac:dyDescent="0.25">
      <c r="C107" s="68" t="str">
        <f t="shared" si="2"/>
        <v xml:space="preserve">      </v>
      </c>
      <c r="D107" s="69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2"/>
      <c r="S107" s="66"/>
      <c r="T107" s="66"/>
      <c r="U107" s="62"/>
      <c r="V107" s="66"/>
      <c r="W107" s="62"/>
      <c r="X107" s="66"/>
      <c r="Y107" s="66"/>
      <c r="Z107" s="68"/>
    </row>
    <row r="108" spans="3:26" ht="13.5" x14ac:dyDescent="0.25">
      <c r="C108" s="68" t="str">
        <f t="shared" ref="C108:C138" si="4">CONCATENATE(U108," ",V108," ",W108," ",X108," ",Y108," ",Z108," ",AA108)</f>
        <v xml:space="preserve">      </v>
      </c>
      <c r="D108" s="69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2"/>
      <c r="S108" s="66"/>
      <c r="T108" s="66"/>
      <c r="U108" s="66"/>
      <c r="V108" s="66"/>
      <c r="W108" s="62"/>
      <c r="X108" s="66"/>
      <c r="Y108" s="66"/>
      <c r="Z108" s="66"/>
    </row>
    <row r="109" spans="3:26" ht="13.5" x14ac:dyDescent="0.25">
      <c r="C109" s="68" t="str">
        <f t="shared" si="4"/>
        <v xml:space="preserve">      </v>
      </c>
      <c r="D109" s="69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2"/>
      <c r="S109" s="66"/>
      <c r="T109" s="66"/>
      <c r="U109" s="62"/>
      <c r="V109" s="66"/>
      <c r="W109" s="62"/>
      <c r="X109" s="66"/>
      <c r="Y109" s="66"/>
      <c r="Z109" s="68"/>
    </row>
    <row r="110" spans="3:26" ht="13.5" x14ac:dyDescent="0.25">
      <c r="C110" s="68" t="str">
        <f t="shared" si="4"/>
        <v xml:space="preserve">      </v>
      </c>
      <c r="D110" s="69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2"/>
      <c r="S110" s="66"/>
      <c r="T110" s="66"/>
      <c r="U110" s="62"/>
      <c r="V110" s="66"/>
      <c r="W110" s="62"/>
      <c r="X110" s="66"/>
      <c r="Y110" s="66"/>
      <c r="Z110" s="66"/>
    </row>
    <row r="111" spans="3:26" ht="13.5" x14ac:dyDescent="0.25">
      <c r="C111" s="68" t="str">
        <f t="shared" si="4"/>
        <v xml:space="preserve">      </v>
      </c>
      <c r="D111" s="69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2"/>
      <c r="S111" s="66"/>
      <c r="T111" s="66"/>
      <c r="U111" s="62"/>
      <c r="V111" s="66"/>
      <c r="W111" s="62"/>
      <c r="X111" s="66"/>
      <c r="Y111" s="66"/>
      <c r="Z111" s="66"/>
    </row>
    <row r="112" spans="3:26" ht="13.5" x14ac:dyDescent="0.25">
      <c r="C112" s="68" t="str">
        <f t="shared" si="4"/>
        <v xml:space="preserve">      </v>
      </c>
      <c r="D112" s="69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2"/>
      <c r="S112" s="66"/>
      <c r="T112" s="66"/>
      <c r="U112" s="62"/>
      <c r="V112" s="66"/>
      <c r="W112" s="62"/>
      <c r="X112" s="66"/>
      <c r="Y112" s="66"/>
      <c r="Z112" s="66"/>
    </row>
    <row r="113" spans="3:26" ht="13.5" x14ac:dyDescent="0.25">
      <c r="C113" s="68" t="str">
        <f t="shared" si="4"/>
        <v xml:space="preserve">      </v>
      </c>
      <c r="D113" s="69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2"/>
      <c r="S113" s="66"/>
      <c r="T113" s="66"/>
      <c r="U113" s="62"/>
      <c r="V113" s="66"/>
      <c r="W113" s="62"/>
      <c r="X113" s="66"/>
      <c r="Y113" s="66"/>
      <c r="Z113" s="66"/>
    </row>
    <row r="114" spans="3:26" ht="13.5" x14ac:dyDescent="0.25">
      <c r="C114" s="68" t="str">
        <f t="shared" si="4"/>
        <v xml:space="preserve">      </v>
      </c>
      <c r="D114" s="69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2"/>
      <c r="S114" s="66"/>
      <c r="T114" s="66"/>
      <c r="U114" s="68"/>
      <c r="V114" s="68"/>
      <c r="W114" s="71"/>
      <c r="X114" s="68"/>
      <c r="Y114" s="70"/>
      <c r="Z114" s="66"/>
    </row>
    <row r="115" spans="3:26" ht="13.5" x14ac:dyDescent="0.25">
      <c r="C115" s="68" t="str">
        <f t="shared" si="4"/>
        <v xml:space="preserve">      </v>
      </c>
      <c r="D115" s="69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2"/>
      <c r="S115" s="66"/>
      <c r="T115" s="66"/>
      <c r="U115" s="62"/>
      <c r="V115" s="66"/>
      <c r="W115" s="62"/>
      <c r="X115" s="66"/>
      <c r="Y115" s="66"/>
      <c r="Z115" s="68"/>
    </row>
    <row r="116" spans="3:26" ht="13.5" x14ac:dyDescent="0.25">
      <c r="C116" s="68" t="str">
        <f t="shared" si="4"/>
        <v xml:space="preserve">      </v>
      </c>
      <c r="D116" s="69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2"/>
      <c r="S116" s="66"/>
      <c r="T116" s="66"/>
      <c r="U116" s="62"/>
      <c r="V116" s="66"/>
      <c r="W116" s="62"/>
      <c r="X116" s="66"/>
      <c r="Y116" s="66"/>
      <c r="Z116" s="70"/>
    </row>
    <row r="117" spans="3:26" ht="13.5" x14ac:dyDescent="0.25">
      <c r="C117" s="68" t="str">
        <f t="shared" si="4"/>
        <v xml:space="preserve">      </v>
      </c>
      <c r="D117" s="69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2"/>
      <c r="S117" s="66"/>
      <c r="T117" s="66"/>
      <c r="U117" s="62"/>
      <c r="V117" s="66"/>
      <c r="W117" s="62"/>
      <c r="X117" s="66"/>
      <c r="Y117" s="66"/>
      <c r="Z117" s="70"/>
    </row>
    <row r="118" spans="3:26" ht="13.5" x14ac:dyDescent="0.25">
      <c r="C118" s="68" t="str">
        <f t="shared" si="4"/>
        <v xml:space="preserve">      </v>
      </c>
      <c r="D118" s="69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2"/>
      <c r="S118" s="66"/>
      <c r="T118" s="66"/>
      <c r="U118" s="68"/>
      <c r="V118" s="68"/>
      <c r="W118" s="71"/>
      <c r="X118" s="68"/>
      <c r="Y118" s="70"/>
      <c r="Z118" s="68"/>
    </row>
    <row r="119" spans="3:26" ht="13.5" x14ac:dyDescent="0.25">
      <c r="C119" s="68" t="str">
        <f t="shared" si="4"/>
        <v xml:space="preserve">      </v>
      </c>
      <c r="D119" s="69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2"/>
      <c r="S119" s="66"/>
      <c r="T119" s="66"/>
      <c r="U119" s="68"/>
      <c r="V119" s="68"/>
      <c r="W119" s="71"/>
      <c r="X119" s="68"/>
      <c r="Y119" s="70"/>
      <c r="Z119" s="68"/>
    </row>
    <row r="120" spans="3:26" ht="13.5" x14ac:dyDescent="0.25">
      <c r="C120" s="68" t="str">
        <f t="shared" si="4"/>
        <v xml:space="preserve">      </v>
      </c>
      <c r="D120" s="69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2"/>
      <c r="S120" s="66"/>
      <c r="T120" s="66"/>
      <c r="U120" s="68"/>
      <c r="V120" s="68"/>
      <c r="W120" s="71"/>
      <c r="X120" s="68"/>
      <c r="Y120" s="70"/>
      <c r="Z120" s="70"/>
    </row>
    <row r="121" spans="3:26" ht="13.5" x14ac:dyDescent="0.25">
      <c r="C121" s="68" t="str">
        <f t="shared" si="4"/>
        <v xml:space="preserve">      </v>
      </c>
      <c r="D121" s="69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2"/>
      <c r="S121" s="66"/>
      <c r="T121" s="66"/>
      <c r="U121" s="62"/>
      <c r="V121" s="66"/>
      <c r="W121" s="62"/>
      <c r="X121" s="66"/>
      <c r="Y121" s="66"/>
      <c r="Z121" s="68"/>
    </row>
    <row r="122" spans="3:26" ht="13.5" x14ac:dyDescent="0.25">
      <c r="C122" s="68" t="str">
        <f t="shared" si="4"/>
        <v xml:space="preserve">      </v>
      </c>
      <c r="D122" s="69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2"/>
      <c r="S122" s="66"/>
      <c r="T122" s="66"/>
      <c r="U122" s="62"/>
      <c r="V122" s="66"/>
      <c r="W122" s="62"/>
      <c r="X122" s="66"/>
      <c r="Y122" s="66"/>
      <c r="Z122" s="68"/>
    </row>
    <row r="123" spans="3:26" ht="13.5" x14ac:dyDescent="0.25">
      <c r="C123" s="68" t="str">
        <f t="shared" si="4"/>
        <v xml:space="preserve">      </v>
      </c>
      <c r="D123" s="69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2"/>
      <c r="S123" s="66"/>
      <c r="T123" s="66"/>
      <c r="U123" s="68"/>
      <c r="V123" s="68"/>
      <c r="W123" s="71"/>
      <c r="X123" s="68"/>
      <c r="Y123" s="70"/>
      <c r="Z123" s="68"/>
    </row>
    <row r="124" spans="3:26" ht="13.5" x14ac:dyDescent="0.25">
      <c r="C124" s="68" t="str">
        <f t="shared" si="4"/>
        <v xml:space="preserve">      </v>
      </c>
      <c r="D124" s="69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2"/>
      <c r="S124" s="66"/>
      <c r="T124" s="66"/>
      <c r="U124" s="66"/>
      <c r="V124" s="66"/>
      <c r="W124" s="62"/>
      <c r="X124" s="66"/>
      <c r="Y124" s="66"/>
      <c r="Z124" s="68"/>
    </row>
    <row r="125" spans="3:26" ht="13.5" x14ac:dyDescent="0.25">
      <c r="C125" s="68" t="str">
        <f t="shared" si="4"/>
        <v xml:space="preserve">      </v>
      </c>
      <c r="D125" s="69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2"/>
      <c r="V125" s="66"/>
      <c r="W125" s="62"/>
      <c r="X125" s="66"/>
      <c r="Y125" s="66"/>
      <c r="Z125" s="68"/>
    </row>
    <row r="126" spans="3:26" ht="13.5" x14ac:dyDescent="0.25">
      <c r="C126" s="68" t="str">
        <f t="shared" si="4"/>
        <v xml:space="preserve">      </v>
      </c>
      <c r="D126" s="69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2"/>
      <c r="X126" s="66"/>
      <c r="Y126" s="66"/>
      <c r="Z126" s="70"/>
    </row>
    <row r="127" spans="3:26" ht="13.5" x14ac:dyDescent="0.25">
      <c r="C127" s="68" t="str">
        <f t="shared" si="4"/>
        <v xml:space="preserve">      </v>
      </c>
      <c r="D127" s="69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2"/>
      <c r="V127" s="66"/>
      <c r="W127" s="62"/>
      <c r="X127" s="66"/>
      <c r="Y127" s="66"/>
      <c r="Z127" s="68"/>
    </row>
    <row r="128" spans="3:26" ht="13.5" x14ac:dyDescent="0.25">
      <c r="C128" s="68" t="str">
        <f t="shared" si="4"/>
        <v xml:space="preserve">      </v>
      </c>
      <c r="D128" s="69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2"/>
      <c r="V128" s="66"/>
      <c r="W128" s="62"/>
      <c r="X128" s="66"/>
      <c r="Y128" s="66"/>
      <c r="Z128" s="66"/>
    </row>
    <row r="129" spans="3:26" ht="13.5" x14ac:dyDescent="0.25">
      <c r="C129" s="68" t="str">
        <f t="shared" si="4"/>
        <v xml:space="preserve">      </v>
      </c>
      <c r="D129" s="69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2"/>
      <c r="V129" s="66"/>
      <c r="W129" s="62"/>
      <c r="X129" s="66"/>
      <c r="Y129" s="66"/>
      <c r="Z129" s="66"/>
    </row>
    <row r="130" spans="3:26" ht="13.5" x14ac:dyDescent="0.25">
      <c r="C130" s="68" t="str">
        <f t="shared" si="4"/>
        <v xml:space="preserve">      </v>
      </c>
      <c r="D130" s="69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8"/>
      <c r="V130" s="68"/>
      <c r="W130" s="71"/>
      <c r="X130" s="68"/>
      <c r="Y130" s="68"/>
      <c r="Z130" s="66"/>
    </row>
    <row r="131" spans="3:26" ht="13.5" x14ac:dyDescent="0.25">
      <c r="C131" s="68" t="str">
        <f t="shared" si="4"/>
        <v xml:space="preserve">      </v>
      </c>
      <c r="D131" s="69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2"/>
      <c r="X131" s="66"/>
      <c r="Y131" s="66"/>
      <c r="Z131" s="66"/>
    </row>
    <row r="132" spans="3:26" ht="13.5" x14ac:dyDescent="0.25">
      <c r="C132" s="68" t="str">
        <f t="shared" si="4"/>
        <v xml:space="preserve">      </v>
      </c>
      <c r="D132" s="69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2"/>
      <c r="V132" s="66"/>
      <c r="W132" s="62"/>
      <c r="X132" s="66"/>
      <c r="Y132" s="66"/>
      <c r="Z132" s="66"/>
    </row>
    <row r="133" spans="3:26" ht="13.5" x14ac:dyDescent="0.25">
      <c r="C133" s="68" t="str">
        <f t="shared" si="4"/>
        <v xml:space="preserve">      </v>
      </c>
      <c r="D133" s="69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2"/>
      <c r="V133" s="66"/>
      <c r="W133" s="62"/>
      <c r="X133" s="66"/>
      <c r="Y133" s="66"/>
      <c r="Z133" s="66"/>
    </row>
    <row r="134" spans="3:26" ht="13.5" x14ac:dyDescent="0.25">
      <c r="C134" s="68" t="str">
        <f t="shared" si="4"/>
        <v xml:space="preserve">      </v>
      </c>
      <c r="D134" s="69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2"/>
      <c r="V134" s="66"/>
      <c r="W134" s="62"/>
      <c r="X134" s="66"/>
      <c r="Y134" s="66"/>
      <c r="Z134" s="66"/>
    </row>
    <row r="135" spans="3:26" ht="13.5" x14ac:dyDescent="0.25">
      <c r="C135" s="68" t="str">
        <f t="shared" si="4"/>
        <v xml:space="preserve">      </v>
      </c>
      <c r="D135" s="69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2"/>
      <c r="V135" s="66"/>
      <c r="W135" s="62"/>
      <c r="X135" s="66"/>
      <c r="Y135" s="66"/>
      <c r="Z135" s="66"/>
    </row>
    <row r="136" spans="3:26" ht="13.5" x14ac:dyDescent="0.25">
      <c r="C136" s="68" t="str">
        <f t="shared" si="4"/>
        <v xml:space="preserve">      </v>
      </c>
      <c r="D136" s="69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2"/>
      <c r="X136" s="66"/>
      <c r="Y136" s="66"/>
      <c r="Z136" s="66"/>
    </row>
    <row r="137" spans="3:26" ht="13.5" x14ac:dyDescent="0.25">
      <c r="C137" s="68" t="str">
        <f t="shared" si="4"/>
        <v xml:space="preserve">      </v>
      </c>
      <c r="D137" s="69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2"/>
      <c r="V137" s="66"/>
      <c r="W137" s="62"/>
      <c r="X137" s="66"/>
      <c r="Y137" s="66"/>
      <c r="Z137" s="66"/>
    </row>
    <row r="138" spans="3:26" ht="13.5" x14ac:dyDescent="0.25">
      <c r="C138" s="68" t="str">
        <f t="shared" si="4"/>
        <v xml:space="preserve">      </v>
      </c>
      <c r="D138" s="69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2"/>
      <c r="V138" s="66"/>
      <c r="W138" s="62"/>
      <c r="X138" s="66"/>
      <c r="Y138" s="66"/>
      <c r="Z138" s="66"/>
    </row>
  </sheetData>
  <sheetProtection password="CE24" sheet="1" selectLockedCells="1"/>
  <protectedRanges>
    <protectedRange password="E5BA" sqref="A1:T4 A8:S8 A11:C11 S11 B7 B28:T38 D7 T7:T8 A6:T6 A5:Q5 A12 A9:T10" name="Auswertekarte"/>
    <protectedRange password="E5BA" sqref="I7:R7" name="Auswertekarte_1"/>
    <protectedRange password="E5BA" sqref="B23:J23 L23:S23 T17 T15 T19 T21 B24:T27 L13:M22 D13 I13:J22 B12:T12 B13:B22 R13:R22 D15 D17 D19 D21" name="Auswertekarte_2"/>
  </protectedRanges>
  <autoFilter ref="S42:Z42">
    <sortState ref="S43:Z74">
      <sortCondition ref="U42"/>
    </sortState>
  </autoFilter>
  <mergeCells count="40">
    <mergeCell ref="B5:G5"/>
    <mergeCell ref="H5:I5"/>
    <mergeCell ref="B1:T1"/>
    <mergeCell ref="B3:T3"/>
    <mergeCell ref="B9:J9"/>
    <mergeCell ref="L9:T9"/>
    <mergeCell ref="L5:Q5"/>
    <mergeCell ref="B24:I24"/>
    <mergeCell ref="M10:R10"/>
    <mergeCell ref="K7:N7"/>
    <mergeCell ref="R16:T16"/>
    <mergeCell ref="D11:I11"/>
    <mergeCell ref="B14:D14"/>
    <mergeCell ref="B10:C10"/>
    <mergeCell ref="R14:T14"/>
    <mergeCell ref="B16:D16"/>
    <mergeCell ref="S7:T7"/>
    <mergeCell ref="B39:C39"/>
    <mergeCell ref="D39:I39"/>
    <mergeCell ref="B28:J28"/>
    <mergeCell ref="B30:J33"/>
    <mergeCell ref="L29:T29"/>
    <mergeCell ref="L30:T30"/>
    <mergeCell ref="B27:T27"/>
    <mergeCell ref="S10:T10"/>
    <mergeCell ref="S11:T11"/>
    <mergeCell ref="M11:R11"/>
    <mergeCell ref="M23:N23"/>
    <mergeCell ref="B23:G23"/>
    <mergeCell ref="N26:T26"/>
    <mergeCell ref="B18:D18"/>
    <mergeCell ref="B20:D20"/>
    <mergeCell ref="M24:T24"/>
    <mergeCell ref="B22:D22"/>
    <mergeCell ref="H23:I23"/>
    <mergeCell ref="B11:C11"/>
    <mergeCell ref="D10:I10"/>
    <mergeCell ref="R20:T20"/>
    <mergeCell ref="R18:T18"/>
    <mergeCell ref="R22:T22"/>
  </mergeCells>
  <phoneticPr fontId="0" type="noConversion"/>
  <conditionalFormatting sqref="M23:N23">
    <cfRule type="cellIs" dxfId="12" priority="33" stopIfTrue="1" operator="greaterThan">
      <formula>$H$23</formula>
    </cfRule>
    <cfRule type="cellIs" dxfId="11" priority="34" stopIfTrue="1" operator="greaterThan">
      <formula>"$G$27"</formula>
    </cfRule>
  </conditionalFormatting>
  <conditionalFormatting sqref="H23:I23">
    <cfRule type="cellIs" dxfId="10" priority="32" stopIfTrue="1" operator="greaterThan">
      <formula>$M$23</formula>
    </cfRule>
  </conditionalFormatting>
  <conditionalFormatting sqref="D10:I10 M10:R10">
    <cfRule type="cellIs" dxfId="9" priority="38" stopIfTrue="1" operator="equal">
      <formula>#N/A</formula>
    </cfRule>
  </conditionalFormatting>
  <conditionalFormatting sqref="J26:L26">
    <cfRule type="cellIs" dxfId="8" priority="39" stopIfTrue="1" operator="equal">
      <formula>$J$23=$L$23&lt;2</formula>
    </cfRule>
  </conditionalFormatting>
  <conditionalFormatting sqref="M23:N23">
    <cfRule type="cellIs" dxfId="7" priority="28" stopIfTrue="1" operator="equal">
      <formula>0</formula>
    </cfRule>
    <cfRule type="cellIs" dxfId="6" priority="29" stopIfTrue="1" operator="greaterThan">
      <formula>$H$23</formula>
    </cfRule>
    <cfRule type="cellIs" dxfId="5" priority="30" stopIfTrue="1" operator="greaterThan">
      <formula>"$G$27"</formula>
    </cfRule>
  </conditionalFormatting>
  <conditionalFormatting sqref="H23:I23">
    <cfRule type="cellIs" dxfId="4" priority="26" stopIfTrue="1" operator="equal">
      <formula>0</formula>
    </cfRule>
    <cfRule type="cellIs" dxfId="3" priority="27" stopIfTrue="1" operator="greaterThan">
      <formula>$M$23</formula>
    </cfRule>
  </conditionalFormatting>
  <conditionalFormatting sqref="I13:J13 I15:J15 I17:J17 I19:J19 I21:J21 L13:M13 L15:M15 L17:M17 L19:M19 L21:M21">
    <cfRule type="cellIs" dxfId="2" priority="24" stopIfTrue="1" operator="equal">
      <formula>0</formula>
    </cfRule>
  </conditionalFormatting>
  <conditionalFormatting sqref="J24 J26">
    <cfRule type="expression" dxfId="1" priority="4" stopIfTrue="1">
      <formula>$H$23&lt;1</formula>
    </cfRule>
  </conditionalFormatting>
  <conditionalFormatting sqref="L24 L26">
    <cfRule type="expression" dxfId="0" priority="3" stopIfTrue="1">
      <formula>$M$23&lt;1</formula>
    </cfRule>
  </conditionalFormatting>
  <dataValidations count="7">
    <dataValidation type="list" allowBlank="1" showInputMessage="1" showErrorMessage="1" sqref="C7">
      <formula1>$J$42:$J$49</formula1>
    </dataValidation>
    <dataValidation type="list" allowBlank="1" showInputMessage="1" showErrorMessage="1" sqref="L5:Q5">
      <formula1>$M$42:$M$44</formula1>
    </dataValidation>
    <dataValidation type="list" allowBlank="1" showInputMessage="1" showErrorMessage="1" sqref="H5:I5">
      <formula1>$W$8:$W$13</formula1>
    </dataValidation>
    <dataValidation type="list" allowBlank="1" showInputMessage="1" showErrorMessage="1" sqref="M10:R10">
      <formula1>$C$42:$C$74</formula1>
    </dataValidation>
    <dataValidation type="list" allowBlank="1" showInputMessage="1" showErrorMessage="1" sqref="H7">
      <formula1>$K$42:$K$56</formula1>
    </dataValidation>
    <dataValidation type="list" allowBlank="1" showInputMessage="1" showErrorMessage="1" sqref="S7:T7">
      <formula1>$O$42:$O$44</formula1>
    </dataValidation>
    <dataValidation type="list" allowBlank="1" showInputMessage="1" showErrorMessage="1" sqref="D10:I10">
      <formula1>$C$42:$C$74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IKSV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Lengger</dc:creator>
  <cp:lastModifiedBy>Gerhard Lengger</cp:lastModifiedBy>
  <cp:lastPrinted>2018-10-19T04:30:45Z</cp:lastPrinted>
  <dcterms:created xsi:type="dcterms:W3CDTF">2003-11-17T09:46:22Z</dcterms:created>
  <dcterms:modified xsi:type="dcterms:W3CDTF">2023-10-09T10:06:55Z</dcterms:modified>
</cp:coreProperties>
</file>